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6be61b5f7cec53/怪老子影音/一張台積電賺1800萬/"/>
    </mc:Choice>
  </mc:AlternateContent>
  <xr:revisionPtr revIDLastSave="0" documentId="8_{500DEF89-741D-407A-A0E6-4E31E62F608A}" xr6:coauthVersionLast="45" xr6:coauthVersionMax="45" xr10:uidLastSave="{00000000-0000-0000-0000-000000000000}"/>
  <bookViews>
    <workbookView xWindow="-108" yWindow="-108" windowWidth="23256" windowHeight="12576" xr2:uid="{5ACB2930-854C-4F62-A389-69559BCE0830}"/>
  </bookViews>
  <sheets>
    <sheet name="台積電" sheetId="1" r:id="rId1"/>
  </sheets>
  <externalReferences>
    <externalReference r:id="rId2"/>
  </externalReferences>
  <definedNames>
    <definedName name="每月本息">#REF!</definedName>
    <definedName name="房屋總價">#REF!</definedName>
    <definedName name="貸款年利率">#REF!</definedName>
    <definedName name="貸款成數">#REF!</definedName>
    <definedName name="貸款金額">#REF!</definedName>
    <definedName name="頭期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I40" i="1" s="1"/>
  <c r="G40" i="1"/>
  <c r="D31" i="1"/>
  <c r="B9" i="1"/>
  <c r="D3" i="1"/>
  <c r="E3" i="1" s="1"/>
  <c r="H39" i="1" l="1"/>
  <c r="I39" i="1" s="1"/>
  <c r="G39" i="1"/>
  <c r="H38" i="1" s="1"/>
  <c r="I38" i="1" s="1"/>
  <c r="G38" i="1" l="1"/>
  <c r="H37" i="1" s="1"/>
  <c r="I37" i="1" s="1"/>
  <c r="G37" i="1" l="1"/>
  <c r="G36" i="1" s="1"/>
  <c r="H36" i="1"/>
  <c r="I36" i="1" s="1"/>
  <c r="H35" i="1" l="1"/>
  <c r="I35" i="1" s="1"/>
  <c r="G35" i="1"/>
  <c r="H34" i="1" l="1"/>
  <c r="I34" i="1" s="1"/>
  <c r="G34" i="1"/>
  <c r="G33" i="1" l="1"/>
  <c r="H33" i="1"/>
  <c r="I33" i="1" s="1"/>
  <c r="G32" i="1" l="1"/>
  <c r="H32" i="1"/>
  <c r="I32" i="1" s="1"/>
  <c r="G31" i="1" l="1"/>
  <c r="H31" i="1"/>
  <c r="I31" i="1" s="1"/>
  <c r="G30" i="1" l="1"/>
  <c r="H30" i="1"/>
  <c r="I30" i="1" s="1"/>
  <c r="G29" i="1" l="1"/>
  <c r="H29" i="1"/>
  <c r="I29" i="1" s="1"/>
  <c r="G28" i="1" l="1"/>
  <c r="H28" i="1"/>
  <c r="I28" i="1" s="1"/>
  <c r="G27" i="1" l="1"/>
  <c r="H27" i="1"/>
  <c r="I27" i="1" s="1"/>
  <c r="G26" i="1" l="1"/>
  <c r="H26" i="1"/>
  <c r="I26" i="1" s="1"/>
  <c r="G25" i="1" l="1"/>
  <c r="H25" i="1"/>
  <c r="I25" i="1" s="1"/>
  <c r="G24" i="1" l="1"/>
  <c r="H24" i="1"/>
  <c r="I24" i="1" s="1"/>
  <c r="G23" i="1" l="1"/>
  <c r="H23" i="1"/>
  <c r="I23" i="1" s="1"/>
  <c r="G22" i="1" l="1"/>
  <c r="H22" i="1"/>
  <c r="I22" i="1" s="1"/>
  <c r="G21" i="1" l="1"/>
  <c r="H21" i="1"/>
  <c r="I21" i="1" s="1"/>
  <c r="G20" i="1" l="1"/>
  <c r="H20" i="1"/>
  <c r="I20" i="1" s="1"/>
  <c r="G19" i="1" l="1"/>
  <c r="H19" i="1"/>
  <c r="I19" i="1" s="1"/>
  <c r="G18" i="1" l="1"/>
  <c r="H18" i="1"/>
  <c r="I18" i="1" s="1"/>
  <c r="G17" i="1" l="1"/>
  <c r="H17" i="1"/>
  <c r="I17" i="1" s="1"/>
  <c r="G16" i="1" l="1"/>
  <c r="H16" i="1"/>
  <c r="I16" i="1" s="1"/>
  <c r="G15" i="1" l="1"/>
  <c r="H15" i="1"/>
  <c r="I15" i="1" s="1"/>
  <c r="G14" i="1" l="1"/>
  <c r="H14" i="1"/>
  <c r="I14" i="1" s="1"/>
  <c r="G13" i="1" l="1"/>
  <c r="H13" i="1"/>
  <c r="I13" i="1" s="1"/>
  <c r="H12" i="1" l="1"/>
  <c r="I12" i="1" s="1"/>
  <c r="G12" i="1"/>
  <c r="D4" i="1" l="1"/>
  <c r="B7" i="1" l="1"/>
  <c r="B6" i="1"/>
  <c r="E4" i="1"/>
  <c r="B8" i="1" s="1"/>
</calcChain>
</file>

<file path=xl/sharedStrings.xml><?xml version="1.0" encoding="utf-8"?>
<sst xmlns="http://schemas.openxmlformats.org/spreadsheetml/2006/main" count="49" uniqueCount="49">
  <si>
    <t>項目</t>
    <phoneticPr fontId="3" type="noConversion"/>
  </si>
  <si>
    <t>日期</t>
    <phoneticPr fontId="3" type="noConversion"/>
  </si>
  <si>
    <t>股價</t>
    <phoneticPr fontId="3" type="noConversion"/>
  </si>
  <si>
    <t>價值</t>
    <phoneticPr fontId="3" type="noConversion"/>
  </si>
  <si>
    <t>現金流</t>
    <phoneticPr fontId="3" type="noConversion"/>
  </si>
  <si>
    <t>期初投入</t>
    <phoneticPr fontId="3" type="noConversion"/>
  </si>
  <si>
    <t>期末淨值</t>
    <phoneticPr fontId="3" type="noConversion"/>
  </si>
  <si>
    <t>獲利金額</t>
    <phoneticPr fontId="3" type="noConversion"/>
  </si>
  <si>
    <t>累積報酬率</t>
    <phoneticPr fontId="3" type="noConversion"/>
  </si>
  <si>
    <t>年化報酬率</t>
    <phoneticPr fontId="3" type="noConversion"/>
  </si>
  <si>
    <t>年數</t>
    <phoneticPr fontId="3" type="noConversion"/>
  </si>
  <si>
    <t>股利發放年度</t>
    <phoneticPr fontId="3" type="noConversion"/>
  </si>
  <si>
    <t>股利所屬期間</t>
    <phoneticPr fontId="3" type="noConversion"/>
  </si>
  <si>
    <t>除權息交易日</t>
    <phoneticPr fontId="3" type="noConversion"/>
  </si>
  <si>
    <t>除息
參考價</t>
    <phoneticPr fontId="3" type="noConversion"/>
  </si>
  <si>
    <t>現金
股利</t>
    <phoneticPr fontId="3" type="noConversion"/>
  </si>
  <si>
    <t>股票股利</t>
  </si>
  <si>
    <t>累計股數</t>
    <phoneticPr fontId="3" type="noConversion"/>
  </si>
  <si>
    <t>實領配息</t>
    <phoneticPr fontId="3" type="noConversion"/>
  </si>
  <si>
    <t>配息再投入
股數</t>
    <phoneticPr fontId="3" type="noConversion"/>
  </si>
  <si>
    <t>2019Q4</t>
  </si>
  <si>
    <t>2019Q3</t>
  </si>
  <si>
    <t>2019Q2</t>
  </si>
  <si>
    <t>2019Q1</t>
  </si>
  <si>
    <t>2018全年</t>
  </si>
  <si>
    <t>2017全年</t>
  </si>
  <si>
    <t>2016全年</t>
  </si>
  <si>
    <t>2015全年</t>
  </si>
  <si>
    <t>2014全年</t>
  </si>
  <si>
    <t>2013全年</t>
  </si>
  <si>
    <t>2012全年</t>
  </si>
  <si>
    <t>2011全年</t>
  </si>
  <si>
    <t>2010全年</t>
  </si>
  <si>
    <t>2009全年</t>
  </si>
  <si>
    <t>2008全年</t>
  </si>
  <si>
    <t>2007全年</t>
  </si>
  <si>
    <t>2006全年</t>
  </si>
  <si>
    <t>2005全年</t>
  </si>
  <si>
    <t>2004全年</t>
  </si>
  <si>
    <t>2003全年</t>
  </si>
  <si>
    <t>2002全年</t>
  </si>
  <si>
    <t>2001全年</t>
  </si>
  <si>
    <t>2000全年</t>
  </si>
  <si>
    <t>1999全年</t>
  </si>
  <si>
    <t>1998全年</t>
  </si>
  <si>
    <t>1997全年</t>
  </si>
  <si>
    <t>1996全年</t>
  </si>
  <si>
    <t>1995全年</t>
  </si>
  <si>
    <t>1994全年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</si>
</sst>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.0%"/>
    <numFmt numFmtId="178" formatCode="0.0000%"/>
    <numFmt numFmtId="179" formatCode="0.0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9" fontId="2" fillId="0" borderId="0" xfId="1" applyFont="1">
      <alignment vertical="center"/>
    </xf>
    <xf numFmtId="14" fontId="2" fillId="0" borderId="0" xfId="0" quotePrefix="1" applyNumberFormat="1" applyFont="1">
      <alignment vertical="center"/>
    </xf>
    <xf numFmtId="177" fontId="2" fillId="0" borderId="0" xfId="1" applyNumberFormat="1" applyFont="1">
      <alignment vertical="center"/>
    </xf>
    <xf numFmtId="178" fontId="2" fillId="0" borderId="0" xfId="1" quotePrefix="1" applyNumberFormat="1" applyFont="1">
      <alignment vertical="center"/>
    </xf>
    <xf numFmtId="179" fontId="2" fillId="0" borderId="0" xfId="0" applyNumberFormat="1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</cellXfs>
  <cellStyles count="2">
    <cellStyle name="一般" xfId="0" builtinId="0"/>
    <cellStyle name="百分比" xfId="1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9" formatCode="yyyy/m/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微軟正黑體"/>
        <family val="2"/>
        <charset val="13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微軟正黑體"/>
        <family val="2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88;&#31309;&#38651;&#38263;&#26399;&#25345;&#263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積電2330 (2)"/>
      <sheetName val="滾動回報"/>
    </sheetNames>
    <sheetDataSet>
      <sheetData sheetId="0">
        <row r="15">
          <cell r="S15" t="str">
            <v>持有1年</v>
          </cell>
          <cell r="T15" t="str">
            <v>持有3年</v>
          </cell>
          <cell r="U15" t="str">
            <v>持有5年</v>
          </cell>
          <cell r="V15" t="str">
            <v>持有10年</v>
          </cell>
        </row>
        <row r="16">
          <cell r="I16">
            <v>2020</v>
          </cell>
          <cell r="S16">
            <v>0.37376880432097215</v>
          </cell>
          <cell r="T16">
            <v>6.5000142052372922E-2</v>
          </cell>
          <cell r="U16">
            <v>0.21706422465038289</v>
          </cell>
          <cell r="V16">
            <v>0.22608127203511574</v>
          </cell>
        </row>
        <row r="17">
          <cell r="I17">
            <v>2020</v>
          </cell>
          <cell r="T17">
            <v>3.8869950841486256E-2</v>
          </cell>
          <cell r="U17">
            <v>0.18741094725427421</v>
          </cell>
        </row>
        <row r="18">
          <cell r="I18">
            <v>2019</v>
          </cell>
          <cell r="T18">
            <v>0.18809158883817068</v>
          </cell>
          <cell r="U18">
            <v>0.31874969624888005</v>
          </cell>
        </row>
        <row r="19">
          <cell r="I19">
            <v>2019</v>
          </cell>
          <cell r="T19">
            <v>0.11647953685691204</v>
          </cell>
          <cell r="U19">
            <v>0.33157829429811114</v>
          </cell>
        </row>
        <row r="20">
          <cell r="I20">
            <v>2019</v>
          </cell>
          <cell r="S20">
            <v>0.13435175786343012</v>
          </cell>
          <cell r="T20">
            <v>0.20357192661058487</v>
          </cell>
          <cell r="U20">
            <v>0.16055128780538452</v>
          </cell>
          <cell r="V20">
            <v>0.20680080951752688</v>
          </cell>
        </row>
        <row r="21">
          <cell r="I21">
            <v>2018</v>
          </cell>
          <cell r="S21">
            <v>7.8797425600770854E-2</v>
          </cell>
          <cell r="T21">
            <v>0.19665427002813196</v>
          </cell>
          <cell r="U21">
            <v>0.18919320730609446</v>
          </cell>
          <cell r="V21">
            <v>0.19603417632554865</v>
          </cell>
        </row>
        <row r="22">
          <cell r="I22">
            <v>2017</v>
          </cell>
          <cell r="S22">
            <v>0.42471664409772014</v>
          </cell>
          <cell r="T22">
            <v>0.1982423908308979</v>
          </cell>
          <cell r="U22">
            <v>0.24639657423617445</v>
          </cell>
          <cell r="V22">
            <v>0.17047486600446016</v>
          </cell>
        </row>
        <row r="23">
          <cell r="I23">
            <v>2016</v>
          </cell>
          <cell r="S23">
            <v>0.11490454321896149</v>
          </cell>
          <cell r="T23">
            <v>0.15663918119952869</v>
          </cell>
          <cell r="U23">
            <v>0.20760914941471564</v>
          </cell>
          <cell r="V23">
            <v>0.15449971690068898</v>
          </cell>
        </row>
        <row r="24">
          <cell r="I24">
            <v>2015</v>
          </cell>
          <cell r="S24">
            <v>8.3098255194971049E-2</v>
          </cell>
          <cell r="T24">
            <v>0.23719555229344613</v>
          </cell>
          <cell r="U24">
            <v>0.2351651253795437</v>
          </cell>
          <cell r="V24">
            <v>0.15293338261482115</v>
          </cell>
        </row>
        <row r="25">
          <cell r="I25">
            <v>2014</v>
          </cell>
          <cell r="S25">
            <v>0.28141014634559003</v>
          </cell>
          <cell r="T25">
            <v>0.28600348103286888</v>
          </cell>
          <cell r="U25">
            <v>0.25489343655476593</v>
          </cell>
          <cell r="V25">
            <v>0.15724311344007025</v>
          </cell>
        </row>
        <row r="26">
          <cell r="I26">
            <v>2013</v>
          </cell>
          <cell r="S26">
            <v>0.36445442930158611</v>
          </cell>
          <cell r="T26">
            <v>0.27474415714163647</v>
          </cell>
          <cell r="U26">
            <v>0.20291449879643308</v>
          </cell>
          <cell r="V26">
            <v>0.12877214876044629</v>
          </cell>
        </row>
        <row r="27">
          <cell r="I27">
            <v>2012</v>
          </cell>
          <cell r="S27">
            <v>0.21640791831318396</v>
          </cell>
          <cell r="T27">
            <v>0.21188761838226378</v>
          </cell>
          <cell r="U27">
            <v>9.9177773966314886E-2</v>
          </cell>
          <cell r="V27">
            <v>8.2936582708107442E-2</v>
          </cell>
        </row>
        <row r="28">
          <cell r="I28">
            <v>2011</v>
          </cell>
          <cell r="S28">
            <v>0.24804664188271652</v>
          </cell>
          <cell r="T28">
            <v>0.14915472688942488</v>
          </cell>
          <cell r="U28">
            <v>0.10372598366761698</v>
          </cell>
          <cell r="V28">
            <v>8.6972068251061074E-2</v>
          </cell>
        </row>
        <row r="29">
          <cell r="I29">
            <v>2010</v>
          </cell>
          <cell r="S29">
            <v>0.1724031876269847</v>
          </cell>
          <cell r="T29">
            <v>1.8614557618467087E-2</v>
          </cell>
          <cell r="U29">
            <v>7.6176259703897964E-2</v>
          </cell>
          <cell r="V29">
            <v>7.7811476298366156E-3</v>
          </cell>
        </row>
        <row r="30">
          <cell r="I30">
            <v>2009</v>
          </cell>
          <cell r="S30">
            <v>3.7116913321113332E-2</v>
          </cell>
          <cell r="T30">
            <v>3.8323880123676046E-2</v>
          </cell>
          <cell r="U30">
            <v>6.7191511720064101E-2</v>
          </cell>
          <cell r="V30">
            <v>4.2458385923415332E-2</v>
          </cell>
        </row>
        <row r="31">
          <cell r="I31">
            <v>2008</v>
          </cell>
          <cell r="S31">
            <v>-0.13078957078344811</v>
          </cell>
          <cell r="T31">
            <v>5.8857319573567546E-2</v>
          </cell>
          <cell r="U31">
            <v>5.9199606532378546E-2</v>
          </cell>
          <cell r="V31">
            <v>0.11217019442152143</v>
          </cell>
        </row>
        <row r="32">
          <cell r="I32">
            <v>2007</v>
          </cell>
          <cell r="S32">
            <v>0.24178349070867</v>
          </cell>
          <cell r="T32">
            <v>0.15368272240505632</v>
          </cell>
          <cell r="U32">
            <v>6.6935367457178652E-2</v>
          </cell>
          <cell r="V32">
            <v>0.1457754041362529</v>
          </cell>
        </row>
        <row r="33">
          <cell r="I33">
            <v>2006</v>
          </cell>
          <cell r="S33">
            <v>9.9870412012392995E-2</v>
          </cell>
          <cell r="T33">
            <v>7.2933357858942616E-2</v>
          </cell>
          <cell r="U33">
            <v>7.0472467479570033E-2</v>
          </cell>
          <cell r="V33">
            <v>0.21562185274331891</v>
          </cell>
        </row>
        <row r="34">
          <cell r="I34">
            <v>2005</v>
          </cell>
          <cell r="S34">
            <v>0.12427295921056358</v>
          </cell>
          <cell r="T34">
            <v>4.0786187549133324E-3</v>
          </cell>
          <cell r="U34">
            <v>-5.6267193816790129E-2</v>
          </cell>
          <cell r="V34">
            <v>0.20313565646556064</v>
          </cell>
        </row>
        <row r="35">
          <cell r="I35">
            <v>2004</v>
          </cell>
          <cell r="S35">
            <v>-1.1392240153748068E-3</v>
          </cell>
          <cell r="T35">
            <v>4.3649673179087634E-2</v>
          </cell>
          <cell r="U35">
            <v>1.8298472624200146E-2</v>
          </cell>
          <cell r="V35">
            <v>0.27030539128471531</v>
          </cell>
        </row>
        <row r="36">
          <cell r="I36">
            <v>2003</v>
          </cell>
          <cell r="S36">
            <v>-9.8581570600403956E-2</v>
          </cell>
          <cell r="T36">
            <v>-0.12644649142186226</v>
          </cell>
          <cell r="U36">
            <v>0.16778984218947901</v>
          </cell>
        </row>
        <row r="37">
          <cell r="I37">
            <v>2002</v>
          </cell>
          <cell r="S37">
            <v>0.26250420168067223</v>
          </cell>
          <cell r="T37">
            <v>6.7369257058085941E-2</v>
          </cell>
          <cell r="U37">
            <v>0.23044124017782464</v>
          </cell>
        </row>
        <row r="38">
          <cell r="I38">
            <v>2001</v>
          </cell>
          <cell r="S38">
            <v>-0.41425408022347365</v>
          </cell>
          <cell r="T38">
            <v>0.24037993941772418</v>
          </cell>
          <cell r="U38">
            <v>0.38045258870266285</v>
          </cell>
        </row>
        <row r="39">
          <cell r="I39">
            <v>2000</v>
          </cell>
          <cell r="S39">
            <v>0.64437916484368807</v>
          </cell>
          <cell r="T39">
            <v>0.5623827303668496</v>
          </cell>
          <cell r="U39">
            <v>0.53384029714211367</v>
          </cell>
        </row>
        <row r="40">
          <cell r="I40">
            <v>1999</v>
          </cell>
          <cell r="S40">
            <v>0.98131242921691553</v>
          </cell>
          <cell r="T40">
            <v>0.73300073408886912</v>
          </cell>
          <cell r="U40">
            <v>0.58467858934178674</v>
          </cell>
        </row>
        <row r="41">
          <cell r="I41">
            <v>1998</v>
          </cell>
          <cell r="S41">
            <v>0.17059687463282791</v>
          </cell>
          <cell r="T41">
            <v>0.37609556719499593</v>
          </cell>
        </row>
        <row r="42">
          <cell r="I42">
            <v>1997</v>
          </cell>
          <cell r="S42">
            <v>1.244067498681666</v>
          </cell>
          <cell r="T42">
            <v>0.62722850065594504</v>
          </cell>
        </row>
        <row r="43">
          <cell r="I43">
            <v>1996</v>
          </cell>
          <cell r="S43">
            <v>-8.0209241499563655E-3</v>
          </cell>
        </row>
        <row r="44">
          <cell r="I44">
            <v>1995</v>
          </cell>
          <cell r="S44">
            <v>0.93556250000000007</v>
          </cell>
        </row>
        <row r="45">
          <cell r="I45">
            <v>1994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E2B190-79DE-4893-B950-FE5FB5072B54}" name="台積電_4" displayName="台積電_4" ref="A11:I41" totalsRowShown="0" headerRowDxfId="17" dataDxfId="16">
  <autoFilter ref="A11:I41" xr:uid="{F7559F41-508B-4C92-A0D9-5B12C095247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8AEC40CA-7B59-4980-A446-D215FD847C8E}" name="股利發放年度" dataDxfId="15"/>
    <tableColumn id="2" xr3:uid="{58FE17D2-4870-4A2A-A2F8-738D0C71A0C2}" name="股利所屬期間" dataDxfId="14"/>
    <tableColumn id="3" xr3:uid="{A6AC408E-1991-46BD-81C2-75DFCDD8722B}" name="除權息交易日" dataDxfId="13"/>
    <tableColumn id="4" xr3:uid="{D7AE5A90-CE0A-4028-8DCB-2BD244AEA9B5}" name="除息_x000a_參考價" dataDxfId="12"/>
    <tableColumn id="7" xr3:uid="{EE472BD9-8510-4EE2-ADD4-8534DB501440}" name="現金_x000a_股利" dataDxfId="11"/>
    <tableColumn id="8" xr3:uid="{6E8DA9EC-B006-4715-9223-D8EC63E4CFBA}" name="股票股利" dataDxfId="10"/>
    <tableColumn id="9" xr3:uid="{C5284F7D-24ED-405D-97CE-4BB1E875DF7E}" name="累計股數" dataDxfId="9">
      <calculatedColumnFormula>ROUNDDOWN(G13*(1+台積電_4[[#This Row],[股票股利]]/10),0)+台積電_4[[#This Row],[配息再投入
股數]]</calculatedColumnFormula>
    </tableColumn>
    <tableColumn id="10" xr3:uid="{E8E83167-B9B6-4F66-AA14-16F33322B301}" name="實領配息" dataDxfId="8">
      <calculatedColumnFormula>台積電_4[[#This Row],[現金
股利]]*G13</calculatedColumnFormula>
    </tableColumn>
    <tableColumn id="11" xr3:uid="{4D64EA00-CBC1-4BF7-8661-AEF92DE889EB}" name="配息再投入_x000a_股數" dataDxfId="7">
      <calculatedColumnFormula>IF(ISNUMBER(台積電_4[[#This Row],[實領配息]]),台積電_4[[#This Row],[實領配息]]/台積電_4[[#This Row],[除息
參考價]],0)</calculatedColumn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03AF6E-172E-449E-83F4-9A7D6F8A5CFD}" name="表格4_5" displayName="表格4_5" ref="A2:E4" totalsRowShown="0" headerRowDxfId="6" dataDxfId="5">
  <autoFilter ref="A2:E4" xr:uid="{E57B58B3-5D6C-4037-9063-F6057D88FF4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4843B72-3053-4FB5-BD16-1F96A8B18E5A}" name="項目" dataDxfId="4"/>
    <tableColumn id="2" xr3:uid="{DE29B8AC-C605-4617-A507-4513D17FC22D}" name="日期" dataDxfId="3"/>
    <tableColumn id="3" xr3:uid="{D997789F-B07D-419E-8644-A8E578240051}" name="股價" dataDxfId="2"/>
    <tableColumn id="4" xr3:uid="{65C18AB9-055C-4ED1-950A-74BDFCD4E833}" name="價值" dataDxfId="1">
      <calculatedColumnFormula>G11*436</calculatedColumnFormula>
    </tableColumn>
    <tableColumn id="5" xr3:uid="{1AD923D7-0DC7-4DCC-912A-9ECAB3FC3487}" name="現金流" dataDxfId="0">
      <calculatedColumnFormula>C3*G11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8323A-BBF8-49C5-8472-9B290DEEC37C}">
  <dimension ref="A2:K41"/>
  <sheetViews>
    <sheetView tabSelected="1" zoomScale="85" zoomScaleNormal="85" workbookViewId="0">
      <selection activeCell="M15" sqref="M15"/>
    </sheetView>
  </sheetViews>
  <sheetFormatPr defaultColWidth="8.88671875" defaultRowHeight="15.6" x14ac:dyDescent="0.3"/>
  <cols>
    <col min="1" max="1" width="13.88671875" style="2" bestFit="1" customWidth="1"/>
    <col min="2" max="2" width="14" style="2" customWidth="1"/>
    <col min="3" max="3" width="14.44140625" style="2" bestFit="1" customWidth="1"/>
    <col min="4" max="5" width="14.21875" style="2" bestFit="1" customWidth="1"/>
    <col min="6" max="6" width="11.77734375" style="1" bestFit="1" customWidth="1"/>
    <col min="7" max="7" width="9.5546875" style="2" bestFit="1" customWidth="1"/>
    <col min="8" max="8" width="10.6640625" style="2" bestFit="1" customWidth="1"/>
    <col min="9" max="9" width="10.44140625" style="2" customWidth="1"/>
    <col min="10" max="10" width="11.88671875" style="2" hidden="1" customWidth="1"/>
    <col min="11" max="11" width="12" style="2" hidden="1" customWidth="1"/>
    <col min="12" max="12" width="12.33203125" style="2" customWidth="1"/>
    <col min="13" max="13" width="9.33203125" style="2" customWidth="1"/>
    <col min="14" max="14" width="12" style="2" customWidth="1"/>
    <col min="15" max="16" width="8.88671875" style="2" customWidth="1"/>
    <col min="17" max="16384" width="8.88671875" style="2"/>
  </cols>
  <sheetData>
    <row r="2" spans="1:9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9" x14ac:dyDescent="0.3">
      <c r="A3" s="2" t="s">
        <v>5</v>
      </c>
      <c r="B3" s="3">
        <v>34582</v>
      </c>
      <c r="C3" s="1">
        <v>96</v>
      </c>
      <c r="D3" s="4">
        <f>表格4_5[[#This Row],[股價]]*1000</f>
        <v>96000</v>
      </c>
      <c r="E3" s="4">
        <f>-D3</f>
        <v>-96000</v>
      </c>
      <c r="G3" s="1"/>
    </row>
    <row r="4" spans="1:9" x14ac:dyDescent="0.3">
      <c r="A4" s="2" t="s">
        <v>6</v>
      </c>
      <c r="B4" s="3">
        <v>44137</v>
      </c>
      <c r="C4" s="1">
        <v>435.5</v>
      </c>
      <c r="D4" s="4">
        <f>G12*表格4_5[[#This Row],[股價]]</f>
        <v>18237788.427064516</v>
      </c>
      <c r="E4" s="4">
        <f>表格4_5[[#This Row],[價值]]</f>
        <v>18237788.427064516</v>
      </c>
      <c r="F4" s="2"/>
      <c r="G4" s="1"/>
    </row>
    <row r="5" spans="1:9" x14ac:dyDescent="0.3">
      <c r="B5" s="3"/>
      <c r="D5" s="4"/>
      <c r="F5" s="4"/>
      <c r="G5" s="1"/>
    </row>
    <row r="6" spans="1:9" x14ac:dyDescent="0.3">
      <c r="A6" s="2" t="s">
        <v>7</v>
      </c>
      <c r="B6" s="4">
        <f>D4-D3</f>
        <v>18141788.427064516</v>
      </c>
      <c r="C6" s="3"/>
      <c r="F6" s="2"/>
    </row>
    <row r="7" spans="1:9" x14ac:dyDescent="0.3">
      <c r="A7" s="2" t="s">
        <v>8</v>
      </c>
      <c r="B7" s="5">
        <f>D4/D3-1</f>
        <v>188.97696278192203</v>
      </c>
      <c r="C7" s="6"/>
      <c r="E7" s="7"/>
      <c r="F7" s="8"/>
    </row>
    <row r="8" spans="1:9" x14ac:dyDescent="0.3">
      <c r="A8" s="2" t="s">
        <v>9</v>
      </c>
      <c r="B8" s="7">
        <f>XIRR(表格4_5[現金流],表格4_5[日期])</f>
        <v>0.22192946076393127</v>
      </c>
      <c r="C8" s="6"/>
      <c r="E8" s="7"/>
      <c r="F8" s="8"/>
    </row>
    <row r="9" spans="1:9" x14ac:dyDescent="0.3">
      <c r="A9" s="2" t="s">
        <v>10</v>
      </c>
      <c r="B9" s="9">
        <f>(B4-B3)/365</f>
        <v>26.17808219178082</v>
      </c>
      <c r="C9" s="10"/>
    </row>
    <row r="11" spans="1:9" ht="46.8" x14ac:dyDescent="0.3">
      <c r="A11" s="11" t="s">
        <v>11</v>
      </c>
      <c r="B11" s="11" t="s">
        <v>12</v>
      </c>
      <c r="C11" s="11" t="s">
        <v>13</v>
      </c>
      <c r="D11" s="11" t="s">
        <v>14</v>
      </c>
      <c r="E11" s="11" t="s">
        <v>15</v>
      </c>
      <c r="F11" s="1" t="s">
        <v>16</v>
      </c>
      <c r="G11" s="1" t="s">
        <v>17</v>
      </c>
      <c r="H11" s="1" t="s">
        <v>18</v>
      </c>
      <c r="I11" s="11" t="s">
        <v>19</v>
      </c>
    </row>
    <row r="12" spans="1:9" x14ac:dyDescent="0.3">
      <c r="A12" s="1">
        <v>2020</v>
      </c>
      <c r="B12" s="1" t="s">
        <v>20</v>
      </c>
      <c r="C12" s="12">
        <v>44000</v>
      </c>
      <c r="D12" s="2">
        <v>312.5</v>
      </c>
      <c r="E12" s="2">
        <v>2.5</v>
      </c>
      <c r="F12" s="2">
        <v>0</v>
      </c>
      <c r="G12" s="4">
        <f>ROUNDDOWN(G13*(1+台積電_4[[#This Row],[股票股利]]/10),0)+I13</f>
        <v>41877.814987518977</v>
      </c>
      <c r="H12" s="4">
        <f>台積電_4[[#This Row],[現金
股利]]*G13</f>
        <v>103697.12466794065</v>
      </c>
      <c r="I12" s="4">
        <f>IF(ISNUMBER(台積電_4[[#This Row],[實領配息]]),台積電_4[[#This Row],[實領配息]]/台積電_4[[#This Row],[除息
參考價]],0)</f>
        <v>331.83079893741007</v>
      </c>
    </row>
    <row r="13" spans="1:9" x14ac:dyDescent="0.3">
      <c r="A13" s="1">
        <v>2020</v>
      </c>
      <c r="B13" s="1" t="s">
        <v>21</v>
      </c>
      <c r="C13" s="12">
        <v>43909</v>
      </c>
      <c r="D13" s="2">
        <v>257.5</v>
      </c>
      <c r="E13" s="2">
        <v>2.5</v>
      </c>
      <c r="F13" s="2">
        <v>0</v>
      </c>
      <c r="G13" s="4">
        <f>ROUNDDOWN(G14*(1+台積電_4[[#This Row],[股票股利]]/10),0)+I14</f>
        <v>41478.849867176257</v>
      </c>
      <c r="H13" s="4">
        <f>台積電_4[[#This Row],[現金
股利]]*G14</f>
        <v>102952.35928613663</v>
      </c>
      <c r="I13" s="4">
        <f>IF(ISNUMBER(台積電_4[[#This Row],[實領配息]]),台積電_4[[#This Row],[實領配息]]/台積電_4[[#This Row],[除息
參考價]],0)</f>
        <v>399.8149875189772</v>
      </c>
    </row>
    <row r="14" spans="1:9" x14ac:dyDescent="0.3">
      <c r="A14" s="1">
        <v>2019</v>
      </c>
      <c r="B14" s="1" t="s">
        <v>22</v>
      </c>
      <c r="C14" s="12">
        <v>43818</v>
      </c>
      <c r="D14" s="2">
        <v>342</v>
      </c>
      <c r="E14" s="2">
        <v>2.5</v>
      </c>
      <c r="F14" s="2">
        <v>0</v>
      </c>
      <c r="G14" s="4">
        <f>ROUNDDOWN(G15*(1+台積電_4[[#This Row],[股票股利]]/10),0)+I15</f>
        <v>41180.943714454654</v>
      </c>
      <c r="H14" s="4">
        <f>台積電_4[[#This Row],[現金
股利]]*G15</f>
        <v>102206.65457427896</v>
      </c>
      <c r="I14" s="4">
        <f>IF(ISNUMBER(台積電_4[[#This Row],[實領配息]]),台積電_4[[#This Row],[實領配息]]/台積電_4[[#This Row],[除息
參考價]],0)</f>
        <v>298.84986717625429</v>
      </c>
    </row>
    <row r="15" spans="1:9" x14ac:dyDescent="0.3">
      <c r="A15" s="1">
        <v>2019</v>
      </c>
      <c r="B15" s="1" t="s">
        <v>23</v>
      </c>
      <c r="C15" s="12">
        <v>43727</v>
      </c>
      <c r="D15" s="2">
        <v>265</v>
      </c>
      <c r="E15" s="2">
        <v>2</v>
      </c>
      <c r="F15" s="2">
        <v>0</v>
      </c>
      <c r="G15" s="4">
        <f>ROUNDDOWN(G16*(1+台積電_4[[#This Row],[股票股利]]/10),0)+I16</f>
        <v>40882.661829711586</v>
      </c>
      <c r="H15" s="4">
        <f>台積電_4[[#This Row],[現金
股利]]*G16</f>
        <v>79220.084330483922</v>
      </c>
      <c r="I15" s="4">
        <f>IF(ISNUMBER(台積電_4[[#This Row],[實領配息]]),台積電_4[[#This Row],[實領配息]]/台積電_4[[#This Row],[除息
參考價]],0)</f>
        <v>298.94371445465629</v>
      </c>
    </row>
    <row r="16" spans="1:9" x14ac:dyDescent="0.3">
      <c r="A16" s="1">
        <v>2019</v>
      </c>
      <c r="B16" s="1" t="s">
        <v>24</v>
      </c>
      <c r="C16" s="12">
        <v>43640</v>
      </c>
      <c r="D16" s="2">
        <v>240.5</v>
      </c>
      <c r="E16" s="2">
        <v>8</v>
      </c>
      <c r="F16" s="2">
        <v>0</v>
      </c>
      <c r="G16" s="4">
        <f>ROUNDDOWN(G17*(1+台積電_4[[#This Row],[股票股利]]/10),0)+I17</f>
        <v>39610.042165241961</v>
      </c>
      <c r="H16" s="4">
        <f>台積電_4[[#This Row],[現金
股利]]*G17</f>
        <v>306075.17004563572</v>
      </c>
      <c r="I16" s="4">
        <f>IF(ISNUMBER(台積電_4[[#This Row],[實領配息]]),台積電_4[[#This Row],[實領配息]]/台積電_4[[#This Row],[除息
參考價]],0)</f>
        <v>1272.6618297115831</v>
      </c>
    </row>
    <row r="17" spans="1:9" x14ac:dyDescent="0.3">
      <c r="A17" s="1">
        <v>2018</v>
      </c>
      <c r="B17" s="1" t="s">
        <v>25</v>
      </c>
      <c r="C17" s="12">
        <v>43276</v>
      </c>
      <c r="D17" s="2">
        <v>219.5</v>
      </c>
      <c r="E17" s="2">
        <v>8</v>
      </c>
      <c r="F17" s="2">
        <v>0</v>
      </c>
      <c r="G17" s="4">
        <f>ROUNDDOWN(G18*(1+台積電_4[[#This Row],[股票股利]]/10),0)+I18</f>
        <v>38259.396255704465</v>
      </c>
      <c r="H17" s="4">
        <f>台積電_4[[#This Row],[現金
股利]]*G18</f>
        <v>296553.75527061115</v>
      </c>
      <c r="I17" s="4">
        <f>IF(ISNUMBER(台積電_4[[#This Row],[實領配息]]),台積電_4[[#This Row],[實領配息]]/台積電_4[[#This Row],[除息
參考價]],0)</f>
        <v>1351.0421652419643</v>
      </c>
    </row>
    <row r="18" spans="1:9" x14ac:dyDescent="0.3">
      <c r="A18" s="1">
        <v>2017</v>
      </c>
      <c r="B18" s="1" t="s">
        <v>26</v>
      </c>
      <c r="C18" s="12">
        <v>42912</v>
      </c>
      <c r="D18" s="2">
        <v>210</v>
      </c>
      <c r="E18" s="2">
        <v>7</v>
      </c>
      <c r="F18" s="2">
        <v>0</v>
      </c>
      <c r="G18" s="4">
        <f>ROUNDDOWN(G19*(1+台積電_4[[#This Row],[股票股利]]/10),0)+I19</f>
        <v>37069.219408826393</v>
      </c>
      <c r="H18" s="4">
        <f>台積電_4[[#This Row],[現金
股利]]*G19</f>
        <v>249983.21369793758</v>
      </c>
      <c r="I18" s="4">
        <f>IF(ISNUMBER(台積電_4[[#This Row],[實領配息]]),台積電_4[[#This Row],[實領配息]]/台積電_4[[#This Row],[除息
參考價]],0)</f>
        <v>1190.3962557044647</v>
      </c>
    </row>
    <row r="19" spans="1:9" x14ac:dyDescent="0.3">
      <c r="A19" s="1">
        <v>2016</v>
      </c>
      <c r="B19" s="1" t="s">
        <v>27</v>
      </c>
      <c r="C19" s="12">
        <v>42548</v>
      </c>
      <c r="D19" s="2">
        <v>153</v>
      </c>
      <c r="E19" s="2">
        <v>6</v>
      </c>
      <c r="F19" s="2">
        <v>0</v>
      </c>
      <c r="G19" s="4">
        <f>ROUNDDOWN(G20*(1+台積電_4[[#This Row],[股票股利]]/10),0)+I20</f>
        <v>35711.88767113394</v>
      </c>
      <c r="H19" s="4">
        <f>台積電_4[[#This Row],[現金
股利]]*G20</f>
        <v>207807.56955043826</v>
      </c>
      <c r="I19" s="4">
        <f>IF(ISNUMBER(台積電_4[[#This Row],[實領配息]]),台積電_4[[#This Row],[實領配息]]/台積電_4[[#This Row],[除息
參考價]],0)</f>
        <v>1358.2194088263939</v>
      </c>
    </row>
    <row r="20" spans="1:9" x14ac:dyDescent="0.3">
      <c r="A20" s="1">
        <v>2015</v>
      </c>
      <c r="B20" s="1" t="s">
        <v>28</v>
      </c>
      <c r="C20" s="12">
        <v>42184</v>
      </c>
      <c r="D20" s="2">
        <v>141.5</v>
      </c>
      <c r="E20" s="2">
        <v>4.5</v>
      </c>
      <c r="F20" s="2">
        <v>0</v>
      </c>
      <c r="G20" s="4">
        <f>ROUNDDOWN(G21*(1+台積電_4[[#This Row],[股票股利]]/10),0)+I21</f>
        <v>34634.594925073041</v>
      </c>
      <c r="H20" s="4">
        <f>台積電_4[[#This Row],[現金
股利]]*G21</f>
        <v>152521.10546545213</v>
      </c>
      <c r="I20" s="4">
        <f>IF(ISNUMBER(台積電_4[[#This Row],[實領配息]]),台積電_4[[#This Row],[實領配息]]/台積電_4[[#This Row],[除息
參考價]],0)</f>
        <v>1077.8876711339374</v>
      </c>
    </row>
    <row r="21" spans="1:9" x14ac:dyDescent="0.3">
      <c r="A21" s="1">
        <v>2014</v>
      </c>
      <c r="B21" s="1" t="s">
        <v>29</v>
      </c>
      <c r="C21" s="12">
        <v>41834</v>
      </c>
      <c r="D21" s="2">
        <v>133.5</v>
      </c>
      <c r="E21" s="2">
        <v>3</v>
      </c>
      <c r="F21" s="2">
        <v>0</v>
      </c>
      <c r="G21" s="4">
        <f>ROUNDDOWN(G22*(1+台積電_4[[#This Row],[股票股利]]/10),0)+I22</f>
        <v>33893.578992322698</v>
      </c>
      <c r="H21" s="4">
        <f>台積電_4[[#This Row],[現金
股利]]*G22</f>
        <v>99002.922497250896</v>
      </c>
      <c r="I21" s="4">
        <f>IF(ISNUMBER(台積電_4[[#This Row],[實領配息]]),台積電_4[[#This Row],[實領配息]]/台積電_4[[#This Row],[除息
參考價]],0)</f>
        <v>741.59492507304037</v>
      </c>
    </row>
    <row r="22" spans="1:9" x14ac:dyDescent="0.3">
      <c r="A22" s="1">
        <v>2013</v>
      </c>
      <c r="B22" s="1" t="s">
        <v>30</v>
      </c>
      <c r="C22" s="12">
        <v>41458</v>
      </c>
      <c r="D22" s="2">
        <v>107</v>
      </c>
      <c r="E22" s="2">
        <v>3</v>
      </c>
      <c r="F22" s="2">
        <v>0</v>
      </c>
      <c r="G22" s="4">
        <f>ROUNDDOWN(G23*(1+台積電_4[[#This Row],[股票股利]]/10),0)+I23</f>
        <v>33000.974165750296</v>
      </c>
      <c r="H22" s="4">
        <f>台積電_4[[#This Row],[現金
股利]]*G23</f>
        <v>95612.952178528649</v>
      </c>
      <c r="I22" s="4">
        <f>IF(ISNUMBER(台積電_4[[#This Row],[實領配息]]),台積電_4[[#This Row],[實領配息]]/台積電_4[[#This Row],[除息
參考價]],0)</f>
        <v>893.57899232269767</v>
      </c>
    </row>
    <row r="23" spans="1:9" x14ac:dyDescent="0.3">
      <c r="A23" s="1">
        <v>2012</v>
      </c>
      <c r="B23" s="1" t="s">
        <v>31</v>
      </c>
      <c r="C23" s="12">
        <v>41094</v>
      </c>
      <c r="D23" s="2">
        <v>81.2</v>
      </c>
      <c r="E23" s="2">
        <v>3</v>
      </c>
      <c r="F23" s="2">
        <v>0</v>
      </c>
      <c r="G23" s="4">
        <f>ROUNDDOWN(G24*(1+台積電_4[[#This Row],[股票股利]]/10),0)+I24</f>
        <v>31870.984059509552</v>
      </c>
      <c r="H23" s="4">
        <f>台積電_4[[#This Row],[現金
股利]]*G24</f>
        <v>91835.102258924308</v>
      </c>
      <c r="I23" s="4">
        <f>IF(ISNUMBER(台積電_4[[#This Row],[實領配息]]),台積電_4[[#This Row],[實領配息]]/台積電_4[[#This Row],[除息
參考價]],0)</f>
        <v>1130.9741657502993</v>
      </c>
    </row>
    <row r="24" spans="1:9" x14ac:dyDescent="0.3">
      <c r="A24" s="1">
        <v>2011</v>
      </c>
      <c r="B24" s="1" t="s">
        <v>32</v>
      </c>
      <c r="C24" s="12">
        <v>40723</v>
      </c>
      <c r="D24" s="2">
        <v>69.5</v>
      </c>
      <c r="E24" s="2">
        <v>3</v>
      </c>
      <c r="F24" s="2">
        <v>0</v>
      </c>
      <c r="G24" s="4">
        <f>ROUNDDOWN(G25*(1+台積電_4[[#This Row],[股票股利]]/10),0)+I25</f>
        <v>30611.700752974768</v>
      </c>
      <c r="H24" s="4">
        <f>台積電_4[[#This Row],[現金
股利]]*G25</f>
        <v>87568.892135913862</v>
      </c>
      <c r="I24" s="4">
        <f>IF(ISNUMBER(台積電_4[[#This Row],[實領配息]]),台積電_4[[#This Row],[實領配息]]/台積電_4[[#This Row],[除息
參考價]],0)</f>
        <v>1259.984059509552</v>
      </c>
    </row>
    <row r="25" spans="1:9" x14ac:dyDescent="0.3">
      <c r="A25" s="1">
        <v>2010</v>
      </c>
      <c r="B25" s="1" t="s">
        <v>33</v>
      </c>
      <c r="C25" s="12">
        <v>40365</v>
      </c>
      <c r="D25" s="2">
        <v>58.4</v>
      </c>
      <c r="E25" s="2">
        <v>3</v>
      </c>
      <c r="F25" s="2">
        <v>0</v>
      </c>
      <c r="G25" s="4">
        <f>ROUNDDOWN(G26*(1+台積電_4[[#This Row],[股票股利]]/10),0)+I26</f>
        <v>29189.630711971287</v>
      </c>
      <c r="H25" s="4">
        <f>台積電_4[[#This Row],[現金
股利]]*G26</f>
        <v>83085.723973726534</v>
      </c>
      <c r="I25" s="4">
        <f>IF(ISNUMBER(台積電_4[[#This Row],[實領配息]]),台積電_4[[#This Row],[實領配息]]/台積電_4[[#This Row],[除息
參考價]],0)</f>
        <v>1422.7007529747696</v>
      </c>
    </row>
    <row r="26" spans="1:9" x14ac:dyDescent="0.3">
      <c r="A26" s="1">
        <v>2009</v>
      </c>
      <c r="B26" s="1" t="s">
        <v>34</v>
      </c>
      <c r="C26" s="12">
        <v>40009</v>
      </c>
      <c r="D26" s="2">
        <v>52.5</v>
      </c>
      <c r="E26" s="2">
        <v>3</v>
      </c>
      <c r="F26" s="2">
        <v>0.05</v>
      </c>
      <c r="G26" s="4">
        <f>ROUNDDOWN(G27*(1+台積電_4[[#This Row],[股票股利]]/10),0)+I27</f>
        <v>27695.241324575509</v>
      </c>
      <c r="H26" s="4">
        <f>台積電_4[[#This Row],[現金
股利]]*G27</f>
        <v>78468.112378492573</v>
      </c>
      <c r="I26" s="4">
        <f>IF(ISNUMBER(台積電_4[[#This Row],[實領配息]]),台積電_4[[#This Row],[實領配息]]/台積電_4[[#This Row],[除息
參考價]],0)</f>
        <v>1494.6307119712872</v>
      </c>
    </row>
    <row r="27" spans="1:9" x14ac:dyDescent="0.3">
      <c r="A27" s="1">
        <v>2008</v>
      </c>
      <c r="B27" s="1" t="s">
        <v>35</v>
      </c>
      <c r="C27" s="12">
        <v>39645</v>
      </c>
      <c r="D27" s="2">
        <v>53.6</v>
      </c>
      <c r="E27" s="2">
        <v>3.03</v>
      </c>
      <c r="F27" s="2">
        <v>0.05</v>
      </c>
      <c r="G27" s="4">
        <f>ROUNDDOWN(G28*(1+台積電_4[[#This Row],[股票股利]]/10),0)+I28</f>
        <v>26156.037459497522</v>
      </c>
      <c r="H27" s="4">
        <f>台積電_4[[#This Row],[現金
股利]]*G28</f>
        <v>75535.334997247235</v>
      </c>
      <c r="I27" s="4">
        <f>IF(ISNUMBER(台積電_4[[#This Row],[實領配息]]),台積電_4[[#This Row],[實領配息]]/台積電_4[[#This Row],[除息
參考價]],0)</f>
        <v>1409.2413245755081</v>
      </c>
    </row>
    <row r="28" spans="1:9" x14ac:dyDescent="0.3">
      <c r="A28" s="1">
        <v>2007</v>
      </c>
      <c r="B28" s="1" t="s">
        <v>36</v>
      </c>
      <c r="C28" s="12">
        <v>39241</v>
      </c>
      <c r="D28" s="2">
        <v>64.7</v>
      </c>
      <c r="E28" s="2">
        <v>3</v>
      </c>
      <c r="F28" s="2">
        <v>0.05</v>
      </c>
      <c r="G28" s="4">
        <f>ROUNDDOWN(G29*(1+台積電_4[[#This Row],[股票股利]]/10),0)+I29</f>
        <v>24929.153464438034</v>
      </c>
      <c r="H28" s="4">
        <f>台積電_4[[#This Row],[現金
股利]]*G29</f>
        <v>71366.523629489602</v>
      </c>
      <c r="I28" s="4">
        <f>IF(ISNUMBER(台積電_4[[#This Row],[實領配息]]),台積電_4[[#This Row],[實領配息]]/台積電_4[[#This Row],[除息
參考價]],0)</f>
        <v>1103.0374594975208</v>
      </c>
    </row>
    <row r="29" spans="1:9" x14ac:dyDescent="0.3">
      <c r="A29" s="1">
        <v>2006</v>
      </c>
      <c r="B29" s="1" t="s">
        <v>37</v>
      </c>
      <c r="C29" s="12">
        <v>38888</v>
      </c>
      <c r="D29" s="2">
        <v>54.6</v>
      </c>
      <c r="E29" s="2">
        <v>2.5</v>
      </c>
      <c r="F29" s="2">
        <v>0.3</v>
      </c>
      <c r="G29" s="4">
        <f>ROUNDDOWN(G30*(1+台積電_4[[#This Row],[股票股利]]/10),0)+I30</f>
        <v>23788.841209829869</v>
      </c>
      <c r="H29" s="4">
        <f>台積電_4[[#This Row],[現金
股利]]*G30</f>
        <v>55809.579158316636</v>
      </c>
      <c r="I29" s="4">
        <f>IF(ISNUMBER(台積電_4[[#This Row],[實領配息]]),台積電_4[[#This Row],[實領配息]]/台積電_4[[#This Row],[除息
參考價]],0)</f>
        <v>1022.1534644380336</v>
      </c>
    </row>
    <row r="30" spans="1:9" x14ac:dyDescent="0.3">
      <c r="A30" s="1">
        <v>2005</v>
      </c>
      <c r="B30" s="1" t="s">
        <v>38</v>
      </c>
      <c r="C30" s="12">
        <v>38516</v>
      </c>
      <c r="D30" s="2">
        <v>52.9</v>
      </c>
      <c r="E30" s="2">
        <v>2</v>
      </c>
      <c r="F30" s="2">
        <v>0.5</v>
      </c>
      <c r="G30" s="4">
        <f>ROUNDDOWN(G31*(1+台積電_4[[#This Row],[股票股利]]/10),0)+I31</f>
        <v>22323.831663326655</v>
      </c>
      <c r="H30" s="4">
        <f>台積電_4[[#This Row],[現金
股利]]*G31</f>
        <v>42100</v>
      </c>
      <c r="I30" s="4">
        <f>IF(ISNUMBER(台積電_4[[#This Row],[實領配息]]),台積電_4[[#This Row],[實領配息]]/台積電_4[[#This Row],[除息
參考價]],0)</f>
        <v>795.84120982986769</v>
      </c>
    </row>
    <row r="31" spans="1:9" x14ac:dyDescent="0.3">
      <c r="A31" s="1">
        <v>2004</v>
      </c>
      <c r="B31" s="1" t="s">
        <v>39</v>
      </c>
      <c r="C31" s="12">
        <v>38152</v>
      </c>
      <c r="D31" s="2">
        <f>50.5-0.6</f>
        <v>49.9</v>
      </c>
      <c r="E31" s="2">
        <v>0.6</v>
      </c>
      <c r="F31" s="2">
        <v>1.41</v>
      </c>
      <c r="G31" s="4">
        <f>ROUNDDOWN(G32*(1+台積電_4[[#This Row],[股票股利]]/10),0)+I32</f>
        <v>21050</v>
      </c>
      <c r="H31" s="4">
        <f>台積電_4[[#This Row],[現金
股利]]*G32</f>
        <v>11069.4</v>
      </c>
      <c r="I31" s="4">
        <f>IF(ISNUMBER(台積電_4[[#This Row],[實領配息]]),台積電_4[[#This Row],[實領配息]]/台積電_4[[#This Row],[除息
參考價]],0)</f>
        <v>221.83166332665331</v>
      </c>
    </row>
    <row r="32" spans="1:9" x14ac:dyDescent="0.3">
      <c r="A32" s="1">
        <v>2003</v>
      </c>
      <c r="B32" s="1" t="s">
        <v>40</v>
      </c>
      <c r="C32" s="12">
        <v>37809</v>
      </c>
      <c r="D32" s="2">
        <v>57</v>
      </c>
      <c r="E32" s="2">
        <v>0</v>
      </c>
      <c r="F32" s="2">
        <v>0.8</v>
      </c>
      <c r="G32" s="4">
        <f>ROUNDDOWN(G33*(1+台積電_4[[#This Row],[股票股利]]/10),0)+I33</f>
        <v>18449</v>
      </c>
      <c r="H32" s="4">
        <f>台積電_4[[#This Row],[現金
股利]]*G33</f>
        <v>0</v>
      </c>
      <c r="I32" s="4">
        <f>IF(ISNUMBER(台積電_4[[#This Row],[實領配息]]),台積電_4[[#This Row],[實領配息]]/台積電_4[[#This Row],[除息
參考價]],0)</f>
        <v>0</v>
      </c>
    </row>
    <row r="33" spans="1:9" x14ac:dyDescent="0.3">
      <c r="A33" s="1">
        <v>2002</v>
      </c>
      <c r="B33" s="1" t="s">
        <v>41</v>
      </c>
      <c r="C33" s="12">
        <v>37426</v>
      </c>
      <c r="D33" s="2">
        <v>68.290000000000006</v>
      </c>
      <c r="E33" s="2">
        <v>0</v>
      </c>
      <c r="F33" s="2">
        <v>1</v>
      </c>
      <c r="G33" s="4">
        <f>ROUNDDOWN(G34*(1+台積電_4[[#This Row],[股票股利]]/10),0)+I34</f>
        <v>17083</v>
      </c>
      <c r="H33" s="4">
        <f>台積電_4[[#This Row],[現金
股利]]*G34</f>
        <v>0</v>
      </c>
      <c r="I33" s="4">
        <f>IF(ISNUMBER(台積電_4[[#This Row],[實領配息]]),台積電_4[[#This Row],[實領配息]]/台積電_4[[#This Row],[除息
參考價]],0)</f>
        <v>0</v>
      </c>
    </row>
    <row r="34" spans="1:9" x14ac:dyDescent="0.3">
      <c r="A34" s="1">
        <v>2001</v>
      </c>
      <c r="B34" s="1" t="s">
        <v>42</v>
      </c>
      <c r="C34" s="12">
        <v>37068</v>
      </c>
      <c r="D34" s="2">
        <v>59.5</v>
      </c>
      <c r="E34" s="2">
        <v>0</v>
      </c>
      <c r="F34" s="2">
        <v>4</v>
      </c>
      <c r="G34" s="4">
        <f>ROUNDDOWN(G35*(1+台積電_4[[#This Row],[股票股利]]/10),0)+I35</f>
        <v>15530</v>
      </c>
      <c r="H34" s="4">
        <f>台積電_4[[#This Row],[現金
股利]]*G35</f>
        <v>0</v>
      </c>
      <c r="I34" s="4">
        <f>IF(ISNUMBER(台積電_4[[#This Row],[實領配息]]),台積電_4[[#This Row],[實領配息]]/台積電_4[[#This Row],[除息
參考價]],0)</f>
        <v>0</v>
      </c>
    </row>
    <row r="35" spans="1:9" x14ac:dyDescent="0.3">
      <c r="A35" s="1">
        <v>2000</v>
      </c>
      <c r="B35" s="1" t="s">
        <v>43</v>
      </c>
      <c r="C35" s="12">
        <v>36661</v>
      </c>
      <c r="D35" s="2">
        <v>142.21</v>
      </c>
      <c r="E35" s="2">
        <v>0</v>
      </c>
      <c r="F35" s="2">
        <v>2.8</v>
      </c>
      <c r="G35" s="4">
        <f>ROUNDDOWN(G36*(1+台積電_4[[#This Row],[股票股利]]/10),0)+I36</f>
        <v>11093</v>
      </c>
      <c r="H35" s="4">
        <f>台積電_4[[#This Row],[現金
股利]]*G36</f>
        <v>0</v>
      </c>
      <c r="I35" s="4">
        <f>IF(ISNUMBER(台積電_4[[#This Row],[實領配息]]),台積電_4[[#This Row],[實領配息]]/台積電_4[[#This Row],[除息
參考價]],0)</f>
        <v>0</v>
      </c>
    </row>
    <row r="36" spans="1:9" x14ac:dyDescent="0.3">
      <c r="A36" s="1">
        <v>1999</v>
      </c>
      <c r="B36" s="1" t="s">
        <v>44</v>
      </c>
      <c r="C36" s="12">
        <v>36326</v>
      </c>
      <c r="D36" s="2">
        <v>110.69</v>
      </c>
      <c r="E36" s="2">
        <v>0</v>
      </c>
      <c r="F36" s="2">
        <v>2.2999999999999998</v>
      </c>
      <c r="G36" s="4">
        <f>ROUNDDOWN(G37*(1+台積電_4[[#This Row],[股票股利]]/10),0)+I37</f>
        <v>8667</v>
      </c>
      <c r="H36" s="4">
        <f>台積電_4[[#This Row],[現金
股利]]*G37</f>
        <v>0</v>
      </c>
      <c r="I36" s="4">
        <f>IF(ISNUMBER(台積電_4[[#This Row],[實領配息]]),台積電_4[[#This Row],[實領配息]]/台積電_4[[#This Row],[除息
參考價]],0)</f>
        <v>0</v>
      </c>
    </row>
    <row r="37" spans="1:9" x14ac:dyDescent="0.3">
      <c r="A37" s="1">
        <v>1998</v>
      </c>
      <c r="B37" s="1" t="s">
        <v>45</v>
      </c>
      <c r="C37" s="12">
        <v>35961</v>
      </c>
      <c r="D37" s="2">
        <v>68.709999999999994</v>
      </c>
      <c r="E37" s="2">
        <v>0</v>
      </c>
      <c r="F37" s="2">
        <v>4.5</v>
      </c>
      <c r="G37" s="4">
        <f>ROUNDDOWN(G38*(1+台積電_4[[#This Row],[股票股利]]/10),0)+I38</f>
        <v>7047</v>
      </c>
      <c r="H37" s="4">
        <f>台積電_4[[#This Row],[現金
股利]]*G38</f>
        <v>0</v>
      </c>
      <c r="I37" s="4">
        <f>IF(ISNUMBER(台積電_4[[#This Row],[實領配息]]),台積電_4[[#This Row],[實領配息]]/台積電_4[[#This Row],[除息
參考價]],0)</f>
        <v>0</v>
      </c>
    </row>
    <row r="38" spans="1:9" x14ac:dyDescent="0.3">
      <c r="A38" s="1">
        <v>1997</v>
      </c>
      <c r="B38" s="1" t="s">
        <v>46</v>
      </c>
      <c r="C38" s="12">
        <v>35593</v>
      </c>
      <c r="D38" s="2">
        <v>85.11</v>
      </c>
      <c r="E38" s="2">
        <v>0</v>
      </c>
      <c r="F38" s="2">
        <v>5</v>
      </c>
      <c r="G38" s="4">
        <f>ROUNDDOWN(G39*(1+台積電_4[[#This Row],[股票股利]]/10),0)+I39</f>
        <v>4860</v>
      </c>
      <c r="H38" s="4">
        <f>台積電_4[[#This Row],[現金
股利]]*G39</f>
        <v>0</v>
      </c>
      <c r="I38" s="4">
        <f>IF(ISNUMBER(台積電_4[[#This Row],[實領配息]]),台積電_4[[#This Row],[實領配息]]/台積電_4[[#This Row],[除息
參考價]],0)</f>
        <v>0</v>
      </c>
    </row>
    <row r="39" spans="1:9" x14ac:dyDescent="0.3">
      <c r="A39" s="1">
        <v>1996</v>
      </c>
      <c r="B39" s="1" t="s">
        <v>47</v>
      </c>
      <c r="C39" s="12">
        <v>35189</v>
      </c>
      <c r="D39" s="2">
        <v>56.89</v>
      </c>
      <c r="E39" s="2">
        <v>0</v>
      </c>
      <c r="F39" s="2">
        <v>8</v>
      </c>
      <c r="G39" s="4">
        <f>ROUNDDOWN(G40*(1+台積電_4[[#This Row],[股票股利]]/10),0)+I40</f>
        <v>3240</v>
      </c>
      <c r="H39" s="4">
        <f>台積電_4[[#This Row],[現金
股利]]*G40</f>
        <v>0</v>
      </c>
      <c r="I39" s="4">
        <f>IF(ISNUMBER(台積電_4[[#This Row],[實領配息]]),台積電_4[[#This Row],[實領配息]]/台積電_4[[#This Row],[除息
參考價]],0)</f>
        <v>0</v>
      </c>
    </row>
    <row r="40" spans="1:9" x14ac:dyDescent="0.3">
      <c r="A40" s="1">
        <v>1995</v>
      </c>
      <c r="B40" s="1" t="s">
        <v>48</v>
      </c>
      <c r="C40" s="12">
        <v>34865</v>
      </c>
      <c r="D40" s="2">
        <v>103.23</v>
      </c>
      <c r="E40" s="2">
        <v>0</v>
      </c>
      <c r="F40" s="2">
        <v>8</v>
      </c>
      <c r="G40" s="4">
        <f>ROUNDDOWN(G41*(1+台積電_4[[#This Row],[股票股利]]/10),0)+I41</f>
        <v>1800</v>
      </c>
      <c r="H40" s="4">
        <f>台積電_4[[#This Row],[現金
股利]]*G41</f>
        <v>0</v>
      </c>
      <c r="I40" s="4">
        <f>IF(ISNUMBER(台積電_4[[#This Row],[實領配息]]),台積電_4[[#This Row],[實領配息]]/台積電_4[[#This Row],[除息
參考價]],0)</f>
        <v>0</v>
      </c>
    </row>
    <row r="41" spans="1:9" x14ac:dyDescent="0.3">
      <c r="A41" s="1">
        <v>1994</v>
      </c>
      <c r="B41" s="1"/>
      <c r="C41" s="1"/>
      <c r="D41" s="2">
        <v>96</v>
      </c>
      <c r="F41" s="2"/>
      <c r="G41" s="4">
        <v>1000</v>
      </c>
      <c r="H41" s="4"/>
      <c r="I41" s="4"/>
    </row>
  </sheetData>
  <phoneticPr fontId="3" type="noConversion"/>
  <pageMargins left="0.7" right="0.7" top="0.75" bottom="0.75" header="0.3" footer="0.3"/>
  <ignoredErrors>
    <ignoredError sqref="G12:G41 D3:E4" calculatedColumn="1"/>
  </ignoredErrors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台積電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2020-11-04T03:49:54Z</dcterms:created>
  <dcterms:modified xsi:type="dcterms:W3CDTF">2020-11-04T03:52:40Z</dcterms:modified>
</cp:coreProperties>
</file>