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<sst xmlns="http://schemas.openxmlformats.org/spreadsheetml/2006/main" count="26" uniqueCount="14">
  <si>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投入</t>
  </si>
  <si>
    <t>贖回</t>
  </si>
  <si>
    <t>投入</t>
  </si>
  <si>
    <t>總資產</t>
  </si>
  <si>
    <t>帳戶價值</t>
  </si>
  <si>
    <t xml:space="preserve">XIRR = </t>
  </si>
  <si>
    <t>現金提出</t>
  </si>
  <si>
    <t>計息日數</t>
  </si>
  <si>
    <t>NA</t>
  </si>
  <si>
    <t>現金存入</t>
  </si>
  <si>
    <t>利息</t>
  </si>
  <si>
    <t>餘額</t>
  </si>
  <si>
    <t>日期</t>
  </si>
  <si>
    <t>現金流量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</si>
</sst>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mm\-yyyy"/>
    <numFmt numFmtId="181" formatCode="0.0%"/>
    <numFmt numFmtId="182" formatCode="0.000%"/>
    <numFmt numFmtId="183" formatCode="0.0000%"/>
    <numFmt numFmtId="184" formatCode="0.00_);[Red]\(0.00\)"/>
    <numFmt numFmtId="185" formatCode="0_);[Red]\(0\)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,##0.0_ ;[Red]\-#,##0.0\ "/>
    <numFmt numFmtId="192" formatCode="0.0_);[Red]\(0.0\)"/>
    <numFmt numFmtId="193" formatCode="0.000_);[Red]\(0.000\)"/>
    <numFmt numFmtId="194" formatCode="0.0000_);[Red]\(0.0000\)"/>
    <numFmt numFmtId="195" formatCode="0.00000_);[Red]\(0.00000\)"/>
  </numFmts>
  <fonts count="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2" fontId="4" fillId="2" borderId="1" xfId="18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9" fontId="0" fillId="0" borderId="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6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190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5" xfId="0" applyNumberFormat="1" applyBorder="1" applyAlignment="1">
      <alignment vertical="center"/>
    </xf>
    <xf numFmtId="185" fontId="0" fillId="0" borderId="5" xfId="0" applyNumberFormat="1" applyBorder="1" applyAlignment="1">
      <alignment vertical="center"/>
    </xf>
    <xf numFmtId="190" fontId="0" fillId="0" borderId="7" xfId="0" applyNumberForma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Alignment="1" quotePrefix="1">
      <alignment vertical="center"/>
    </xf>
    <xf numFmtId="38" fontId="0" fillId="4" borderId="2" xfId="0" applyNumberFormat="1" applyFill="1" applyBorder="1" applyAlignment="1">
      <alignment vertical="center"/>
    </xf>
    <xf numFmtId="38" fontId="0" fillId="4" borderId="5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47625</xdr:rowOff>
    </xdr:from>
    <xdr:to>
      <xdr:col>2</xdr:col>
      <xdr:colOff>285750</xdr:colOff>
      <xdr:row>7</xdr:row>
      <xdr:rowOff>76200</xdr:rowOff>
    </xdr:to>
    <xdr:sp>
      <xdr:nvSpPr>
        <xdr:cNvPr id="1" name="AutoShape 8"/>
        <xdr:cNvSpPr>
          <a:spLocks/>
        </xdr:cNvSpPr>
      </xdr:nvSpPr>
      <xdr:spPr>
        <a:xfrm>
          <a:off x="209550" y="1095375"/>
          <a:ext cx="1809750" cy="447675"/>
        </a:xfrm>
        <a:prstGeom prst="borderCallout1">
          <a:avLst>
            <a:gd name="adj1" fmla="val 65263"/>
            <a:gd name="adj2" fmla="val -105319"/>
            <a:gd name="adj3" fmla="val 54208"/>
            <a:gd name="adj4" fmla="val -24467"/>
            <a:gd name="adj5" fmla="val -1578"/>
            <a:gd name="adj6" fmla="val -39361"/>
            <a:gd name="adj7" fmla="val 3157"/>
            <a:gd name="adj8" fmla="val -26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=XIRR(C11:C26, A11:A26)</a:t>
          </a:r>
        </a:p>
      </xdr:txBody>
    </xdr:sp>
    <xdr:clientData/>
  </xdr:twoCellAnchor>
  <xdr:twoCellAnchor>
    <xdr:from>
      <xdr:col>7</xdr:col>
      <xdr:colOff>257175</xdr:colOff>
      <xdr:row>5</xdr:row>
      <xdr:rowOff>57150</xdr:rowOff>
    </xdr:from>
    <xdr:to>
      <xdr:col>9</xdr:col>
      <xdr:colOff>800100</xdr:colOff>
      <xdr:row>7</xdr:row>
      <xdr:rowOff>85725</xdr:rowOff>
    </xdr:to>
    <xdr:sp>
      <xdr:nvSpPr>
        <xdr:cNvPr id="2" name="AutoShape 10"/>
        <xdr:cNvSpPr>
          <a:spLocks/>
        </xdr:cNvSpPr>
      </xdr:nvSpPr>
      <xdr:spPr>
        <a:xfrm>
          <a:off x="5734050" y="1104900"/>
          <a:ext cx="2219325" cy="447675"/>
        </a:xfrm>
        <a:prstGeom prst="borderCallout1">
          <a:avLst>
            <a:gd name="adj1" fmla="val 65449"/>
            <a:gd name="adj2" fmla="val 237236"/>
            <a:gd name="adj3" fmla="val 53435"/>
            <a:gd name="adj4" fmla="val -24467"/>
            <a:gd name="adj5" fmla="val -61587"/>
            <a:gd name="adj6" fmla="val -67023"/>
            <a:gd name="adj7" fmla="val -57726"/>
            <a:gd name="adj8" fmla="val -54254"/>
          </a:avLst>
        </a:prstGeom>
        <a:solidFill>
          <a:srgbClr val="0000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=G11*((1+$C$4)^(J12/365)-1)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zoomScale="75" zoomScaleNormal="75" workbookViewId="0" topLeftCell="A1">
      <selection activeCell="F4" sqref="F4"/>
    </sheetView>
  </sheetViews>
  <sheetFormatPr defaultColWidth="9.00390625" defaultRowHeight="16.5"/>
  <cols>
    <col min="1" max="1" width="11.375" style="2" customWidth="1"/>
    <col min="2" max="2" width="11.375" style="3" customWidth="1"/>
    <col min="3" max="3" width="11.625" style="0" customWidth="1"/>
    <col min="6" max="6" width="9.125" style="0" customWidth="1"/>
    <col min="7" max="7" width="10.375" style="0" customWidth="1"/>
    <col min="8" max="9" width="11.00390625" style="0" customWidth="1"/>
    <col min="10" max="10" width="11.625" style="0" bestFit="1" customWidth="1"/>
  </cols>
  <sheetData>
    <row r="4" spans="1:3" ht="16.5">
      <c r="A4" s="11" t="s">
        <v>5</v>
      </c>
      <c r="B4" s="12"/>
      <c r="C4" s="4">
        <f>XIRR(C11:C26,A11:A26)</f>
        <v>0.006419512629508972</v>
      </c>
    </row>
    <row r="5" spans="1:2" ht="16.5">
      <c r="A5"/>
      <c r="B5"/>
    </row>
    <row r="6" spans="1:2" ht="16.5">
      <c r="A6"/>
      <c r="B6"/>
    </row>
    <row r="7" spans="1:2" ht="16.5">
      <c r="A7"/>
      <c r="B7"/>
    </row>
    <row r="8" spans="1:2" ht="16.5">
      <c r="A8"/>
      <c r="B8"/>
    </row>
    <row r="9" spans="1:2" ht="17.25" thickBot="1">
      <c r="A9"/>
      <c r="B9"/>
    </row>
    <row r="10" spans="1:11" ht="16.5">
      <c r="A10" s="24" t="s">
        <v>12</v>
      </c>
      <c r="B10" s="22"/>
      <c r="C10" s="25" t="s">
        <v>13</v>
      </c>
      <c r="F10" s="24" t="s">
        <v>12</v>
      </c>
      <c r="G10" s="22" t="s">
        <v>11</v>
      </c>
      <c r="H10" s="22" t="s">
        <v>9</v>
      </c>
      <c r="I10" s="22" t="s">
        <v>6</v>
      </c>
      <c r="J10" s="22" t="s">
        <v>7</v>
      </c>
      <c r="K10" s="23" t="s">
        <v>10</v>
      </c>
    </row>
    <row r="11" spans="1:11" ht="16.5">
      <c r="A11" s="6">
        <v>39448</v>
      </c>
      <c r="B11" s="5" t="s">
        <v>4</v>
      </c>
      <c r="C11" s="9">
        <v>-47632</v>
      </c>
      <c r="F11" s="6">
        <v>39448</v>
      </c>
      <c r="G11" s="27">
        <f>H11</f>
        <v>47632</v>
      </c>
      <c r="H11" s="13">
        <f>-C11</f>
        <v>47632</v>
      </c>
      <c r="I11" s="14"/>
      <c r="J11" s="5" t="s">
        <v>8</v>
      </c>
      <c r="K11" s="16"/>
    </row>
    <row r="12" spans="1:11" ht="16.5">
      <c r="A12" s="6">
        <v>39457</v>
      </c>
      <c r="B12" s="5" t="s">
        <v>0</v>
      </c>
      <c r="C12" s="9">
        <v>-10000</v>
      </c>
      <c r="F12" s="6">
        <v>39457</v>
      </c>
      <c r="G12" s="27">
        <f>G11+H12+K12-I12</f>
        <v>57639.51613405552</v>
      </c>
      <c r="H12" s="13">
        <f>-C12</f>
        <v>10000</v>
      </c>
      <c r="I12" s="14"/>
      <c r="J12" s="15">
        <f>A12-A11</f>
        <v>9</v>
      </c>
      <c r="K12" s="17">
        <f>G11*((1+$C$4)^(J12/365)-1)</f>
        <v>7.516134055520002</v>
      </c>
    </row>
    <row r="13" spans="1:12" ht="16.5">
      <c r="A13" s="6">
        <v>39487</v>
      </c>
      <c r="B13" s="5" t="s">
        <v>0</v>
      </c>
      <c r="C13" s="9">
        <v>-3000000</v>
      </c>
      <c r="E13" s="1"/>
      <c r="F13" s="6">
        <v>39487</v>
      </c>
      <c r="G13" s="27">
        <f>G12+H13+K13-I13</f>
        <v>3057669.839312496</v>
      </c>
      <c r="H13" s="13">
        <f>-C13</f>
        <v>3000000</v>
      </c>
      <c r="I13" s="14"/>
      <c r="J13" s="15">
        <f>A13-A12</f>
        <v>30</v>
      </c>
      <c r="K13" s="17">
        <f aca="true" t="shared" si="0" ref="K13:L26">G12*((1+$C$4)^(J13/365)-1)</f>
        <v>30.32317844059429</v>
      </c>
      <c r="L13" s="26"/>
    </row>
    <row r="14" spans="1:11" ht="16.5">
      <c r="A14" s="6">
        <v>39490</v>
      </c>
      <c r="B14" s="5" t="s">
        <v>0</v>
      </c>
      <c r="C14" s="9">
        <v>-6600</v>
      </c>
      <c r="F14" s="6">
        <v>39490</v>
      </c>
      <c r="G14" s="27">
        <f>G13+H14+K14-I14</f>
        <v>3064430.660103152</v>
      </c>
      <c r="H14" s="13">
        <f>-C14</f>
        <v>6600</v>
      </c>
      <c r="I14" s="14"/>
      <c r="J14" s="15">
        <f>A14-A13</f>
        <v>3</v>
      </c>
      <c r="K14" s="17">
        <f t="shared" si="0"/>
        <v>160.82079065592092</v>
      </c>
    </row>
    <row r="15" spans="1:11" ht="16.5">
      <c r="A15" s="6">
        <v>39519</v>
      </c>
      <c r="B15" s="5" t="s">
        <v>0</v>
      </c>
      <c r="C15" s="9">
        <v>-50000</v>
      </c>
      <c r="F15" s="6">
        <v>39519</v>
      </c>
      <c r="G15" s="27">
        <f>G14+H15+K15-I15</f>
        <v>3115989.0536099677</v>
      </c>
      <c r="H15" s="13">
        <f>-C15</f>
        <v>50000</v>
      </c>
      <c r="I15" s="14"/>
      <c r="J15" s="15">
        <f>A15-A14</f>
        <v>29</v>
      </c>
      <c r="K15" s="17">
        <f t="shared" si="0"/>
        <v>1558.3935068157757</v>
      </c>
    </row>
    <row r="16" spans="1:11" ht="16.5">
      <c r="A16" s="6">
        <v>39548</v>
      </c>
      <c r="B16" s="5" t="s">
        <v>0</v>
      </c>
      <c r="C16" s="9">
        <v>-50000</v>
      </c>
      <c r="F16" s="6">
        <v>39548</v>
      </c>
      <c r="G16" s="27">
        <f>G15+H16+K16-I16</f>
        <v>3167573.666755788</v>
      </c>
      <c r="H16" s="13">
        <f>-C16</f>
        <v>50000</v>
      </c>
      <c r="I16" s="14"/>
      <c r="J16" s="15">
        <f>A16-A15</f>
        <v>29</v>
      </c>
      <c r="K16" s="17">
        <f t="shared" si="0"/>
        <v>1584.6131458204873</v>
      </c>
    </row>
    <row r="17" spans="1:11" ht="16.5">
      <c r="A17" s="6">
        <v>39578</v>
      </c>
      <c r="B17" s="5" t="s">
        <v>0</v>
      </c>
      <c r="C17" s="9">
        <v>-50000</v>
      </c>
      <c r="F17" s="6">
        <v>39578</v>
      </c>
      <c r="G17" s="27">
        <f>G16+H17+K17-I17</f>
        <v>3219240.073900799</v>
      </c>
      <c r="H17" s="13">
        <f>-C17</f>
        <v>50000</v>
      </c>
      <c r="I17" s="14"/>
      <c r="J17" s="15">
        <f>A17-A16</f>
        <v>30</v>
      </c>
      <c r="K17" s="17">
        <f t="shared" si="0"/>
        <v>1666.4071450109373</v>
      </c>
    </row>
    <row r="18" spans="1:11" ht="16.5">
      <c r="A18" s="6">
        <v>39608</v>
      </c>
      <c r="B18" s="5" t="s">
        <v>1</v>
      </c>
      <c r="C18" s="9">
        <v>274539</v>
      </c>
      <c r="F18" s="6">
        <v>39608</v>
      </c>
      <c r="G18" s="27">
        <f>G17+H18+K18-I18</f>
        <v>2946394.661872234</v>
      </c>
      <c r="H18" s="14"/>
      <c r="I18" s="13">
        <f>C18</f>
        <v>274539</v>
      </c>
      <c r="J18" s="15">
        <f>A18-A17</f>
        <v>30</v>
      </c>
      <c r="K18" s="17">
        <f t="shared" si="0"/>
        <v>1693.5879714356217</v>
      </c>
    </row>
    <row r="19" spans="1:11" ht="16.5">
      <c r="A19" s="6">
        <v>39611</v>
      </c>
      <c r="B19" s="5" t="s">
        <v>0</v>
      </c>
      <c r="C19" s="9">
        <v>-30000</v>
      </c>
      <c r="F19" s="6">
        <v>39611</v>
      </c>
      <c r="G19" s="27">
        <f>G18+H19+K19-I19</f>
        <v>2976549.6300486587</v>
      </c>
      <c r="H19" s="13">
        <f>-C19</f>
        <v>30000</v>
      </c>
      <c r="I19" s="14"/>
      <c r="J19" s="15">
        <f>A19-A18</f>
        <v>3</v>
      </c>
      <c r="K19" s="17">
        <f t="shared" si="0"/>
        <v>154.96817642457393</v>
      </c>
    </row>
    <row r="20" spans="1:11" ht="16.5">
      <c r="A20" s="6">
        <v>39639</v>
      </c>
      <c r="B20" s="5" t="s">
        <v>0</v>
      </c>
      <c r="C20" s="9">
        <v>-30000</v>
      </c>
      <c r="F20" s="6">
        <v>39639</v>
      </c>
      <c r="G20" s="27">
        <f>G19+H20+K20-I20</f>
        <v>3008011.1228669216</v>
      </c>
      <c r="H20" s="13">
        <f>-C20</f>
        <v>30000</v>
      </c>
      <c r="I20" s="14"/>
      <c r="J20" s="15">
        <f>A20-A19</f>
        <v>28</v>
      </c>
      <c r="K20" s="17">
        <f t="shared" si="0"/>
        <v>1461.4928182628198</v>
      </c>
    </row>
    <row r="21" spans="1:11" ht="16.5">
      <c r="A21" s="6">
        <v>39670</v>
      </c>
      <c r="B21" s="5" t="s">
        <v>0</v>
      </c>
      <c r="C21" s="9">
        <v>-30000</v>
      </c>
      <c r="F21" s="6">
        <v>39670</v>
      </c>
      <c r="G21" s="27">
        <f>G20+H21+K21-I21</f>
        <v>3039646.34998008</v>
      </c>
      <c r="H21" s="13">
        <f>-C21</f>
        <v>30000</v>
      </c>
      <c r="I21" s="14"/>
      <c r="J21" s="15">
        <f>A21-A20</f>
        <v>31</v>
      </c>
      <c r="K21" s="17">
        <f t="shared" si="0"/>
        <v>1635.227113158615</v>
      </c>
    </row>
    <row r="22" spans="1:11" ht="16.5">
      <c r="A22" s="6">
        <v>39702</v>
      </c>
      <c r="B22" s="5" t="s">
        <v>0</v>
      </c>
      <c r="C22" s="9">
        <v>-30000</v>
      </c>
      <c r="F22" s="6">
        <v>39702</v>
      </c>
      <c r="G22" s="27">
        <f>G21+H22+K22-I22</f>
        <v>3071352.0937414016</v>
      </c>
      <c r="H22" s="13">
        <f>-C22</f>
        <v>30000</v>
      </c>
      <c r="I22" s="14"/>
      <c r="J22" s="15">
        <f>A22-A21</f>
        <v>32</v>
      </c>
      <c r="K22" s="17">
        <f t="shared" si="0"/>
        <v>1705.743761321569</v>
      </c>
    </row>
    <row r="23" spans="1:11" ht="16.5">
      <c r="A23" s="6">
        <v>39732</v>
      </c>
      <c r="B23" s="5" t="s">
        <v>0</v>
      </c>
      <c r="C23" s="9">
        <v>-30000</v>
      </c>
      <c r="F23" s="6">
        <v>39732</v>
      </c>
      <c r="G23" s="27">
        <f>G22+H23+K23-I23</f>
        <v>3102967.880337802</v>
      </c>
      <c r="H23" s="13">
        <f>-C23</f>
        <v>30000</v>
      </c>
      <c r="I23" s="14"/>
      <c r="J23" s="15">
        <f>A23-A22</f>
        <v>30</v>
      </c>
      <c r="K23" s="17">
        <f t="shared" si="0"/>
        <v>1615.786596400433</v>
      </c>
    </row>
    <row r="24" spans="1:11" ht="16.5">
      <c r="A24" s="6">
        <v>39761</v>
      </c>
      <c r="B24" s="5" t="s">
        <v>2</v>
      </c>
      <c r="C24" s="9">
        <v>-70800</v>
      </c>
      <c r="F24" s="6">
        <v>39761</v>
      </c>
      <c r="G24" s="27">
        <f>G23+H24+K24-I24</f>
        <v>3175345.8716624333</v>
      </c>
      <c r="H24" s="13">
        <f>-C24</f>
        <v>70800</v>
      </c>
      <c r="I24" s="14"/>
      <c r="J24" s="15">
        <f>A24-A23</f>
        <v>29</v>
      </c>
      <c r="K24" s="17">
        <f t="shared" si="0"/>
        <v>1577.9913246311044</v>
      </c>
    </row>
    <row r="25" spans="1:11" ht="16.5">
      <c r="A25" s="6">
        <v>39792</v>
      </c>
      <c r="B25" s="5" t="s">
        <v>2</v>
      </c>
      <c r="C25" s="9">
        <v>-30000</v>
      </c>
      <c r="F25" s="6">
        <v>39792</v>
      </c>
      <c r="G25" s="27">
        <f>G24+H25+K25-I25</f>
        <v>3207072.0659652157</v>
      </c>
      <c r="H25" s="13">
        <f>-C25</f>
        <v>30000</v>
      </c>
      <c r="I25" s="14"/>
      <c r="J25" s="15">
        <f>A25-A24</f>
        <v>31</v>
      </c>
      <c r="K25" s="17">
        <f t="shared" si="0"/>
        <v>1726.194302782306</v>
      </c>
    </row>
    <row r="26" spans="1:11" ht="17.25" thickBot="1">
      <c r="A26" s="7">
        <v>39813</v>
      </c>
      <c r="B26" s="8" t="s">
        <v>3</v>
      </c>
      <c r="C26" s="10">
        <v>3208253</v>
      </c>
      <c r="F26" s="7">
        <v>39813</v>
      </c>
      <c r="G26" s="28">
        <f>G25+H26+K26-I26</f>
        <v>0.003399619832634926</v>
      </c>
      <c r="H26" s="18"/>
      <c r="I26" s="19">
        <f>C26</f>
        <v>3208253</v>
      </c>
      <c r="J26" s="20">
        <f>A26-A25</f>
        <v>21</v>
      </c>
      <c r="K26" s="21">
        <f t="shared" si="0"/>
        <v>1180.9374344041892</v>
      </c>
    </row>
  </sheetData>
  <mergeCells count="1">
    <mergeCell ref="A4:B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2008-01-28T10:28:22Z</dcterms:created>
  <dcterms:modified xsi:type="dcterms:W3CDTF">2008-01-29T09:35:19Z</dcterms:modified>
  <cp:category/>
  <cp:version/>
  <cp:contentType/>
  <cp:contentStatus/>
</cp:coreProperties>
</file>