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670" activeTab="0"/>
  </bookViews>
  <sheets>
    <sheet name="台塑" sheetId="1" r:id="rId1"/>
    <sheet name="中鋼" sheetId="2" r:id="rId2"/>
  </sheets>
  <definedNames>
    <definedName name="solver_adj" localSheetId="1" hidden="1">'中鋼'!$J$9</definedName>
    <definedName name="solver_adj" localSheetId="0" hidden="1">'台塑'!$J$9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in" localSheetId="1" hidden="1">2</definedName>
    <definedName name="solver_lin" localSheetId="0" hidden="1">2</definedName>
    <definedName name="solver_neg" localSheetId="1" hidden="1">2</definedName>
    <definedName name="solver_neg" localSheetId="0" hidden="1">2</definedName>
    <definedName name="solver_num" localSheetId="1" hidden="1">0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pt" localSheetId="1" hidden="1">'中鋼'!$K$9</definedName>
    <definedName name="solver_opt" localSheetId="0" hidden="1">'台塑'!$K$9</definedName>
    <definedName name="solver_pre" localSheetId="1" hidden="1">0.000001</definedName>
    <definedName name="solver_pre" localSheetId="0" hidden="1">0.000001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<sst xmlns="http://schemas.openxmlformats.org/spreadsheetml/2006/main" count="42" uniqueCount="34">
  <si>
    <t>年　度</t>
  </si>
  <si>
    <t>現 金 股 利</t>
  </si>
  <si>
    <t>盈 餘 配 股</t>
  </si>
  <si>
    <t>公 積 配 股</t>
  </si>
  <si>
    <t>股 票 股 利</t>
  </si>
  <si>
    <t>合　計</t>
  </si>
  <si>
    <t>成長率</t>
  </si>
  <si>
    <t>股票價值</t>
  </si>
  <si>
    <t>年</t>
  </si>
  <si>
    <t>成長率</t>
  </si>
  <si>
    <t>配發股息</t>
  </si>
  <si>
    <t>現值</t>
  </si>
  <si>
    <t>累計現值</t>
  </si>
  <si>
    <t>股票累積</t>
  </si>
  <si>
    <t>模擬成長率(g)</t>
  </si>
  <si>
    <t>總誤差</t>
  </si>
  <si>
    <t>誤差(R^2)</t>
  </si>
  <si>
    <t>投資者期望報酬率</t>
  </si>
  <si>
    <t>還原現金股息</t>
  </si>
  <si>
    <t>模擬股息</t>
  </si>
  <si>
    <t>模擬成長率(g)</t>
  </si>
  <si>
    <t>總誤差</t>
  </si>
  <si>
    <t>股票累積</t>
  </si>
  <si>
    <t>還原現金股息</t>
  </si>
  <si>
    <t>成長率</t>
  </si>
  <si>
    <t>模擬股息</t>
  </si>
  <si>
    <t>誤差(R^2)</t>
  </si>
  <si>
    <t>投資者期望報酬率</t>
  </si>
  <si>
    <t>股票價值</t>
  </si>
  <si>
    <t>年</t>
  </si>
  <si>
    <t>配發股息</t>
  </si>
  <si>
    <t>現值</t>
  </si>
  <si>
    <t>累計現值</t>
  </si>
  <si>
    <t>怪老子理財說明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</si>
</sst>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_);[Red]\(0.00\)"/>
    <numFmt numFmtId="178" formatCode="#,##0.00_ "/>
    <numFmt numFmtId="179" formatCode="#,##0_ "/>
    <numFmt numFmtId="180" formatCode="0_ "/>
    <numFmt numFmtId="181" formatCode="0.000_ "/>
    <numFmt numFmtId="182" formatCode="#,##0.00_);[Red]\(#,##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_ "/>
    <numFmt numFmtId="187" formatCode="&quot;$&quot;#,##0.00"/>
  </numFmts>
  <fonts count="9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Sөũ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9"/>
      <name val="新細明體"/>
      <family val="1"/>
    </font>
    <font>
      <sz val="11.25"/>
      <name val="新細明體"/>
      <family val="1"/>
    </font>
    <font>
      <sz val="8"/>
      <name val="新細明體"/>
      <family val="1"/>
    </font>
    <font>
      <sz val="12"/>
      <color indexed="58"/>
      <name val="新細明體"/>
      <family val="1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9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9"/>
      </left>
      <right style="thin">
        <color indexed="9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9"/>
      </left>
      <right style="thin">
        <color indexed="9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9" fontId="0" fillId="4" borderId="7" xfId="0" applyNumberFormat="1" applyFill="1" applyBorder="1" applyAlignment="1">
      <alignment vertical="center"/>
    </xf>
    <xf numFmtId="9" fontId="0" fillId="4" borderId="1" xfId="0" applyNumberFormat="1" applyFill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1" fontId="0" fillId="6" borderId="1" xfId="0" applyNumberFormat="1" applyFill="1" applyBorder="1" applyAlignment="1">
      <alignment vertical="center"/>
    </xf>
    <xf numFmtId="181" fontId="0" fillId="6" borderId="6" xfId="0" applyNumberFormat="1" applyFill="1" applyBorder="1" applyAlignment="1">
      <alignment vertical="center"/>
    </xf>
    <xf numFmtId="176" fontId="5" fillId="7" borderId="1" xfId="0" applyNumberFormat="1" applyFont="1" applyFill="1" applyBorder="1" applyAlignment="1">
      <alignment vertical="center"/>
    </xf>
    <xf numFmtId="176" fontId="5" fillId="7" borderId="6" xfId="0" applyNumberFormat="1" applyFont="1" applyFill="1" applyBorder="1" applyAlignment="1">
      <alignment vertical="center"/>
    </xf>
    <xf numFmtId="9" fontId="0" fillId="4" borderId="4" xfId="0" applyNumberFormat="1" applyFill="1" applyBorder="1" applyAlignment="1">
      <alignment horizontal="center" vertical="center"/>
    </xf>
    <xf numFmtId="176" fontId="5" fillId="8" borderId="8" xfId="18" applyNumberFormat="1" applyFont="1" applyFill="1" applyBorder="1" applyAlignment="1">
      <alignment horizontal="right" vertical="center"/>
    </xf>
    <xf numFmtId="182" fontId="8" fillId="9" borderId="4" xfId="0" applyNumberFormat="1" applyFont="1" applyFill="1" applyBorder="1" applyAlignment="1">
      <alignment vertical="center"/>
    </xf>
    <xf numFmtId="177" fontId="8" fillId="9" borderId="8" xfId="0" applyNumberFormat="1" applyFont="1" applyFill="1" applyBorder="1" applyAlignment="1">
      <alignment vertical="center"/>
    </xf>
    <xf numFmtId="182" fontId="8" fillId="9" borderId="5" xfId="0" applyNumberFormat="1" applyFont="1" applyFill="1" applyBorder="1" applyAlignment="1">
      <alignment vertical="center"/>
    </xf>
    <xf numFmtId="177" fontId="8" fillId="9" borderId="9" xfId="0" applyNumberFormat="1" applyFont="1" applyFill="1" applyBorder="1" applyAlignment="1">
      <alignment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176" fontId="5" fillId="10" borderId="10" xfId="0" applyNumberFormat="1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76" fontId="5" fillId="11" borderId="12" xfId="0" applyNumberFormat="1" applyFont="1" applyFill="1" applyBorder="1" applyAlignment="1">
      <alignment horizontal="center" vertical="center" wrapText="1"/>
    </xf>
    <xf numFmtId="176" fontId="5" fillId="11" borderId="13" xfId="0" applyNumberFormat="1" applyFont="1" applyFill="1" applyBorder="1" applyAlignment="1">
      <alignment horizontal="center" vertical="center" wrapText="1"/>
    </xf>
    <xf numFmtId="176" fontId="5" fillId="10" borderId="14" xfId="0" applyNumberFormat="1" applyFont="1" applyFill="1" applyBorder="1" applyAlignment="1">
      <alignment horizontal="center" vertical="center" wrapText="1"/>
    </xf>
    <xf numFmtId="9" fontId="0" fillId="6" borderId="15" xfId="18" applyFill="1" applyBorder="1" applyAlignment="1">
      <alignment vertical="center"/>
    </xf>
    <xf numFmtId="9" fontId="0" fillId="6" borderId="16" xfId="18" applyFill="1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177" fontId="5" fillId="5" borderId="3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9" fontId="0" fillId="4" borderId="6" xfId="0" applyNumberFormat="1" applyFill="1" applyBorder="1" applyAlignment="1">
      <alignment vertical="center"/>
    </xf>
    <xf numFmtId="0" fontId="0" fillId="12" borderId="17" xfId="0" applyFill="1" applyBorder="1" applyAlignment="1">
      <alignment horizontal="center" vertical="center"/>
    </xf>
    <xf numFmtId="178" fontId="0" fillId="2" borderId="18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0" xfId="21" applyAlignment="1">
      <alignment vertical="center"/>
    </xf>
    <xf numFmtId="0" fontId="0" fillId="0" borderId="0" xfId="0" applyAlignment="1">
      <alignment horizontal="right" vertical="center"/>
    </xf>
    <xf numFmtId="176" fontId="5" fillId="11" borderId="13" xfId="0" applyNumberFormat="1" applyFont="1" applyFill="1" applyBorder="1" applyAlignment="1">
      <alignment horizontal="right" vertical="center" wrapText="1"/>
    </xf>
    <xf numFmtId="9" fontId="0" fillId="6" borderId="15" xfId="18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現值累計圖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15"/>
          <c:w val="0.88175"/>
          <c:h val="0.8775"/>
        </c:manualLayout>
      </c:layout>
      <c:lineChart>
        <c:grouping val="standard"/>
        <c:varyColors val="0"/>
        <c:ser>
          <c:idx val="0"/>
          <c:order val="0"/>
          <c:tx>
            <c:v>現值累計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'台塑'!$E$26:$E$125</c:f>
              <c:numCache/>
            </c:numRef>
          </c:val>
          <c:smooth val="0"/>
        </c:ser>
        <c:axId val="43489219"/>
        <c:axId val="55858652"/>
      </c:lineChart>
      <c:catAx>
        <c:axId val="43489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858652"/>
        <c:crosses val="autoZero"/>
        <c:auto val="1"/>
        <c:lblOffset val="100"/>
        <c:noMultiLvlLbl val="0"/>
      </c:catAx>
      <c:valAx>
        <c:axId val="558586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489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0575"/>
          <c:w val="0.80075"/>
          <c:h val="0.908"/>
        </c:manualLayout>
      </c:layout>
      <c:lineChart>
        <c:grouping val="standard"/>
        <c:varyColors val="0"/>
        <c:ser>
          <c:idx val="0"/>
          <c:order val="0"/>
          <c:tx>
            <c:v>實質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'台塑'!$A$11:$A$20</c:f>
              <c:numCache/>
            </c:numRef>
          </c:cat>
          <c:val>
            <c:numRef>
              <c:f>'台塑'!$H$11:$H$20</c:f>
              <c:numCache/>
            </c:numRef>
          </c:val>
          <c:smooth val="0"/>
        </c:ser>
        <c:ser>
          <c:idx val="1"/>
          <c:order val="1"/>
          <c:tx>
            <c:v>模擬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'台塑'!$A$11:$A$20</c:f>
              <c:numCache/>
            </c:numRef>
          </c:cat>
          <c:val>
            <c:numRef>
              <c:f>'台塑'!$J$11:$J$20</c:f>
              <c:numCache/>
            </c:numRef>
          </c:val>
          <c:smooth val="0"/>
        </c:ser>
        <c:marker val="1"/>
        <c:axId val="32965821"/>
        <c:axId val="28256934"/>
      </c:lineChart>
      <c:catAx>
        <c:axId val="3296582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新細明體"/>
                    <a:ea typeface="新細明體"/>
                    <a:cs typeface="新細明體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256934"/>
        <c:crosses val="autoZero"/>
        <c:auto val="1"/>
        <c:lblOffset val="100"/>
        <c:noMultiLvlLbl val="0"/>
      </c:catAx>
      <c:valAx>
        <c:axId val="28256934"/>
        <c:scaling>
          <c:orientation val="minMax"/>
        </c:scaling>
        <c:axPos val="r"/>
        <c:title>
          <c:tx>
            <c:rich>
              <a:bodyPr vert="horz" rot="-12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新細明體"/>
                    <a:ea typeface="新細明體"/>
                    <a:cs typeface="新細明體"/>
                  </a:rPr>
                  <a:t>還原股息</a:t>
                </a:r>
              </a:p>
            </c:rich>
          </c:tx>
          <c:layout>
            <c:manualLayout>
              <c:xMode val="factor"/>
              <c:yMode val="factor"/>
              <c:x val="-0.001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965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"/>
          <c:y val="0.3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現值累計圖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15"/>
          <c:w val="0.88175"/>
          <c:h val="0.8775"/>
        </c:manualLayout>
      </c:layout>
      <c:lineChart>
        <c:grouping val="standard"/>
        <c:varyColors val="0"/>
        <c:ser>
          <c:idx val="0"/>
          <c:order val="0"/>
          <c:tx>
            <c:v>現值累計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'中鋼'!$E$26:$E$125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axId val="52985815"/>
        <c:axId val="7110288"/>
      </c:lineChart>
      <c:catAx>
        <c:axId val="52985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110288"/>
        <c:crosses val="autoZero"/>
        <c:auto val="1"/>
        <c:lblOffset val="100"/>
        <c:noMultiLvlLbl val="0"/>
      </c:catAx>
      <c:valAx>
        <c:axId val="711028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985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0575"/>
          <c:w val="0.80075"/>
          <c:h val="0.908"/>
        </c:manualLayout>
      </c:layout>
      <c:lineChart>
        <c:grouping val="standard"/>
        <c:varyColors val="0"/>
        <c:ser>
          <c:idx val="0"/>
          <c:order val="0"/>
          <c:tx>
            <c:v>實質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'中鋼'!$A$11:$A$20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'中鋼'!$H$11:$H$20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模擬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'中鋼'!$A$11:$A$20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'中鋼'!$J$11:$J$20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3992593"/>
        <c:axId val="39062426"/>
      </c:lineChart>
      <c:catAx>
        <c:axId val="6399259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新細明體"/>
                    <a:ea typeface="新細明體"/>
                    <a:cs typeface="新細明體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062426"/>
        <c:crosses val="autoZero"/>
        <c:auto val="1"/>
        <c:lblOffset val="100"/>
        <c:noMultiLvlLbl val="0"/>
      </c:catAx>
      <c:valAx>
        <c:axId val="39062426"/>
        <c:scaling>
          <c:orientation val="minMax"/>
        </c:scaling>
        <c:axPos val="r"/>
        <c:title>
          <c:tx>
            <c:rich>
              <a:bodyPr vert="horz" rot="-12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新細明體"/>
                    <a:ea typeface="新細明體"/>
                    <a:cs typeface="新細明體"/>
                  </a:rPr>
                  <a:t>還原股息</a:t>
                </a:r>
              </a:p>
            </c:rich>
          </c:tx>
          <c:layout>
            <c:manualLayout>
              <c:xMode val="factor"/>
              <c:yMode val="factor"/>
              <c:x val="-0.001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992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3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23</xdr:row>
      <xdr:rowOff>0</xdr:rowOff>
    </xdr:from>
    <xdr:to>
      <xdr:col>11</xdr:col>
      <xdr:colOff>352425</xdr:colOff>
      <xdr:row>35</xdr:row>
      <xdr:rowOff>104775</xdr:rowOff>
    </xdr:to>
    <xdr:graphicFrame>
      <xdr:nvGraphicFramePr>
        <xdr:cNvPr id="1" name="Chart 7"/>
        <xdr:cNvGraphicFramePr/>
      </xdr:nvGraphicFramePr>
      <xdr:xfrm>
        <a:off x="4648200" y="5286375"/>
        <a:ext cx="43529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0</xdr:row>
      <xdr:rowOff>28575</xdr:rowOff>
    </xdr:from>
    <xdr:to>
      <xdr:col>4</xdr:col>
      <xdr:colOff>200025</xdr:colOff>
      <xdr:row>8</xdr:row>
      <xdr:rowOff>85725</xdr:rowOff>
    </xdr:to>
    <xdr:graphicFrame>
      <xdr:nvGraphicFramePr>
        <xdr:cNvPr id="2" name="Chart 8"/>
        <xdr:cNvGraphicFramePr/>
      </xdr:nvGraphicFramePr>
      <xdr:xfrm>
        <a:off x="152400" y="28575"/>
        <a:ext cx="3333750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23</xdr:row>
      <xdr:rowOff>9525</xdr:rowOff>
    </xdr:from>
    <xdr:to>
      <xdr:col>11</xdr:col>
      <xdr:colOff>352425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4648200" y="5305425"/>
        <a:ext cx="43529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0</xdr:row>
      <xdr:rowOff>28575</xdr:rowOff>
    </xdr:from>
    <xdr:to>
      <xdr:col>4</xdr:col>
      <xdr:colOff>200025</xdr:colOff>
      <xdr:row>8</xdr:row>
      <xdr:rowOff>85725</xdr:rowOff>
    </xdr:to>
    <xdr:graphicFrame>
      <xdr:nvGraphicFramePr>
        <xdr:cNvPr id="2" name="Chart 2"/>
        <xdr:cNvGraphicFramePr/>
      </xdr:nvGraphicFramePr>
      <xdr:xfrm>
        <a:off x="152400" y="28575"/>
        <a:ext cx="3333750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StockValuation/StockValuation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StockValuation/StockValuation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5"/>
  <sheetViews>
    <sheetView tabSelected="1" workbookViewId="0" topLeftCell="A1">
      <selection activeCell="B16" sqref="B16"/>
    </sheetView>
  </sheetViews>
  <sheetFormatPr defaultColWidth="9.00390625" defaultRowHeight="16.5"/>
  <cols>
    <col min="1" max="1" width="14.125" style="16" bestFit="1" customWidth="1"/>
    <col min="2" max="2" width="9.50390625" style="0" customWidth="1"/>
    <col min="3" max="3" width="10.50390625" style="0" bestFit="1" customWidth="1"/>
    <col min="8" max="8" width="9.00390625" style="2" customWidth="1"/>
    <col min="9" max="9" width="9.00390625" style="54" customWidth="1"/>
    <col min="10" max="10" width="14.125" style="0" bestFit="1" customWidth="1"/>
    <col min="11" max="11" width="11.25390625" style="3" customWidth="1"/>
  </cols>
  <sheetData>
    <row r="2" ht="16.5">
      <c r="G2" s="53" t="s">
        <v>33</v>
      </c>
    </row>
    <row r="6" spans="3:8" ht="16.5">
      <c r="C6" s="1"/>
      <c r="H6"/>
    </row>
    <row r="7" spans="3:11" ht="17.25" thickBot="1">
      <c r="C7" s="1"/>
      <c r="H7"/>
      <c r="K7"/>
    </row>
    <row r="8" spans="3:11" ht="16.5">
      <c r="C8" s="1"/>
      <c r="H8"/>
      <c r="J8" s="30" t="s">
        <v>14</v>
      </c>
      <c r="K8" s="31" t="s">
        <v>15</v>
      </c>
    </row>
    <row r="9" spans="3:11" ht="17.25" thickBot="1">
      <c r="C9" s="1"/>
      <c r="J9" s="24">
        <v>0.3641186473951791</v>
      </c>
      <c r="K9" s="25">
        <f>SUM(K11:K20)</f>
        <v>4.122831890854881</v>
      </c>
    </row>
    <row r="10" spans="1:11" ht="33">
      <c r="A10" s="5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33" t="s">
        <v>13</v>
      </c>
      <c r="H10" s="34" t="s">
        <v>18</v>
      </c>
      <c r="I10" s="55" t="s">
        <v>6</v>
      </c>
      <c r="J10" s="36" t="s">
        <v>19</v>
      </c>
      <c r="K10" s="32" t="s">
        <v>16</v>
      </c>
    </row>
    <row r="11" spans="1:11" ht="16.5">
      <c r="A11" s="7">
        <v>96</v>
      </c>
      <c r="B11" s="4">
        <v>6.7</v>
      </c>
      <c r="C11" s="4">
        <v>0</v>
      </c>
      <c r="D11" s="4">
        <v>0</v>
      </c>
      <c r="E11" s="4">
        <v>0</v>
      </c>
      <c r="F11" s="4">
        <v>6.7</v>
      </c>
      <c r="G11" s="20">
        <f aca="true" t="shared" si="0" ref="G11:G18">G12*(1+E12/10)</f>
        <v>1.7316582712907727</v>
      </c>
      <c r="H11" s="22">
        <f aca="true" t="shared" si="1" ref="H11:H20">G11*B11</f>
        <v>11.602110417648177</v>
      </c>
      <c r="I11" s="56">
        <f>IF(H12=0,"NA",(H11-H12)/H12)</f>
        <v>0.5227272727272726</v>
      </c>
      <c r="J11" s="26">
        <f aca="true" t="shared" si="2" ref="J11:J19">J12*(1+$J$9)</f>
        <v>11.448994629375703</v>
      </c>
      <c r="K11" s="27">
        <f aca="true" t="shared" si="3" ref="K11:K19">(J11-H11)^2</f>
        <v>0.023444444618301245</v>
      </c>
    </row>
    <row r="12" spans="1:11" ht="16.5">
      <c r="A12" s="7">
        <v>95</v>
      </c>
      <c r="B12" s="4">
        <v>4.4</v>
      </c>
      <c r="C12" s="4">
        <v>0</v>
      </c>
      <c r="D12" s="4">
        <v>0</v>
      </c>
      <c r="E12" s="4">
        <v>0</v>
      </c>
      <c r="F12" s="4">
        <v>4.4</v>
      </c>
      <c r="G12" s="20">
        <f t="shared" si="0"/>
        <v>1.7316582712907727</v>
      </c>
      <c r="H12" s="22">
        <f t="shared" si="1"/>
        <v>7.6192963936794005</v>
      </c>
      <c r="I12" s="56">
        <f aca="true" t="shared" si="4" ref="I12:I20">IF(H13=0,"NA",(H12-H13)/H13)</f>
        <v>0.10536585365853682</v>
      </c>
      <c r="J12" s="26">
        <f t="shared" si="2"/>
        <v>8.392961016432011</v>
      </c>
      <c r="K12" s="27">
        <f t="shared" si="3"/>
        <v>0.5985569484989391</v>
      </c>
    </row>
    <row r="13" spans="1:11" ht="16.5">
      <c r="A13" s="7">
        <v>94</v>
      </c>
      <c r="B13" s="4">
        <v>4.1</v>
      </c>
      <c r="C13" s="4">
        <v>0.3</v>
      </c>
      <c r="D13" s="4">
        <v>0</v>
      </c>
      <c r="E13" s="4">
        <v>0.3</v>
      </c>
      <c r="F13" s="4">
        <v>4.4</v>
      </c>
      <c r="G13" s="20">
        <f t="shared" si="0"/>
        <v>1.6812216226124006</v>
      </c>
      <c r="H13" s="22">
        <f t="shared" si="1"/>
        <v>6.893008652710842</v>
      </c>
      <c r="I13" s="56">
        <f t="shared" si="4"/>
        <v>0.24138888888888885</v>
      </c>
      <c r="J13" s="26">
        <f t="shared" si="2"/>
        <v>6.152662037469097</v>
      </c>
      <c r="K13" s="27">
        <f t="shared" si="3"/>
        <v>0.5481131106999089</v>
      </c>
    </row>
    <row r="14" spans="1:11" ht="16.5">
      <c r="A14" s="7">
        <v>93</v>
      </c>
      <c r="B14" s="4">
        <v>3.6</v>
      </c>
      <c r="C14" s="4">
        <v>0.9</v>
      </c>
      <c r="D14" s="4">
        <v>0</v>
      </c>
      <c r="E14" s="4">
        <v>0.9</v>
      </c>
      <c r="F14" s="4">
        <v>4.5</v>
      </c>
      <c r="G14" s="20">
        <f t="shared" si="0"/>
        <v>1.5424051583600005</v>
      </c>
      <c r="H14" s="22">
        <f t="shared" si="1"/>
        <v>5.552658570096002</v>
      </c>
      <c r="I14" s="56">
        <f t="shared" si="4"/>
        <v>1.1199999999999999</v>
      </c>
      <c r="J14" s="26">
        <f t="shared" si="2"/>
        <v>4.510356961410775</v>
      </c>
      <c r="K14" s="27">
        <f t="shared" si="3"/>
        <v>1.0863926434678117</v>
      </c>
    </row>
    <row r="15" spans="1:11" ht="16.5">
      <c r="A15" s="7">
        <v>92</v>
      </c>
      <c r="B15" s="4">
        <v>1.8</v>
      </c>
      <c r="C15" s="4">
        <v>0.3</v>
      </c>
      <c r="D15" s="4">
        <v>0.3</v>
      </c>
      <c r="E15" s="4">
        <v>0.6</v>
      </c>
      <c r="F15" s="4">
        <v>2.4</v>
      </c>
      <c r="G15" s="20">
        <f t="shared" si="0"/>
        <v>1.4550992060000003</v>
      </c>
      <c r="H15" s="22">
        <f t="shared" si="1"/>
        <v>2.619178570800001</v>
      </c>
      <c r="I15" s="56">
        <f t="shared" si="4"/>
        <v>0.5900000000000002</v>
      </c>
      <c r="J15" s="26">
        <f t="shared" si="2"/>
        <v>3.306425705728326</v>
      </c>
      <c r="K15" s="27">
        <f t="shared" si="3"/>
        <v>0.4723086244671915</v>
      </c>
    </row>
    <row r="16" spans="1:11" ht="16.5">
      <c r="A16" s="7">
        <v>91</v>
      </c>
      <c r="B16" s="4">
        <v>1.2</v>
      </c>
      <c r="C16" s="4">
        <v>0.3</v>
      </c>
      <c r="D16" s="4">
        <v>0.3</v>
      </c>
      <c r="E16" s="4">
        <v>0.6</v>
      </c>
      <c r="F16" s="4">
        <v>1.8</v>
      </c>
      <c r="G16" s="20">
        <f t="shared" si="0"/>
        <v>1.3727351000000003</v>
      </c>
      <c r="H16" s="22">
        <f t="shared" si="1"/>
        <v>1.6472821200000003</v>
      </c>
      <c r="I16" s="56">
        <f t="shared" si="4"/>
        <v>0.8342857142857145</v>
      </c>
      <c r="J16" s="26">
        <f t="shared" si="2"/>
        <v>2.4238549278994417</v>
      </c>
      <c r="K16" s="27">
        <f t="shared" si="3"/>
        <v>0.6030653259688227</v>
      </c>
    </row>
    <row r="17" spans="1:11" ht="16.5">
      <c r="A17" s="7">
        <v>90</v>
      </c>
      <c r="B17" s="4">
        <v>0.7</v>
      </c>
      <c r="C17" s="4">
        <v>0.7</v>
      </c>
      <c r="D17" s="4">
        <v>0</v>
      </c>
      <c r="E17" s="4">
        <v>0.7</v>
      </c>
      <c r="F17" s="4">
        <v>1.4</v>
      </c>
      <c r="G17" s="20">
        <f t="shared" si="0"/>
        <v>1.2829300000000001</v>
      </c>
      <c r="H17" s="22">
        <f t="shared" si="1"/>
        <v>0.898051</v>
      </c>
      <c r="I17" s="56">
        <f t="shared" si="4"/>
        <v>-0.23000000000000004</v>
      </c>
      <c r="J17" s="26">
        <f t="shared" si="2"/>
        <v>1.7768651814326102</v>
      </c>
      <c r="K17" s="27">
        <f t="shared" si="3"/>
        <v>0.7723143654870687</v>
      </c>
    </row>
    <row r="18" spans="1:11" ht="16.5">
      <c r="A18" s="7">
        <v>89</v>
      </c>
      <c r="B18" s="4">
        <v>1</v>
      </c>
      <c r="C18" s="4">
        <v>0.7</v>
      </c>
      <c r="D18" s="4">
        <v>0.3</v>
      </c>
      <c r="E18" s="4">
        <v>1</v>
      </c>
      <c r="F18" s="4">
        <v>2</v>
      </c>
      <c r="G18" s="20">
        <f t="shared" si="0"/>
        <v>1.1663000000000001</v>
      </c>
      <c r="H18" s="22">
        <f t="shared" si="1"/>
        <v>1.1663000000000001</v>
      </c>
      <c r="I18" s="56">
        <f t="shared" si="4"/>
        <v>0.21111111111111114</v>
      </c>
      <c r="J18" s="26">
        <f t="shared" si="2"/>
        <v>1.3025737789198772</v>
      </c>
      <c r="K18" s="27">
        <f t="shared" si="3"/>
        <v>0.01857054282110355</v>
      </c>
    </row>
    <row r="19" spans="1:11" ht="16.5">
      <c r="A19" s="7">
        <v>88</v>
      </c>
      <c r="B19" s="4">
        <v>0.9</v>
      </c>
      <c r="C19" s="4">
        <v>0.6</v>
      </c>
      <c r="D19" s="4">
        <v>0.3</v>
      </c>
      <c r="E19" s="4">
        <v>0.9</v>
      </c>
      <c r="F19" s="4">
        <v>1.8</v>
      </c>
      <c r="G19" s="20">
        <f>G20*(1+E20/10)</f>
        <v>1.07</v>
      </c>
      <c r="H19" s="22">
        <f t="shared" si="1"/>
        <v>0.9630000000000001</v>
      </c>
      <c r="I19" s="56">
        <f t="shared" si="4"/>
        <v>0.3757142857142859</v>
      </c>
      <c r="J19" s="26">
        <f t="shared" si="2"/>
        <v>0.9548830531766254</v>
      </c>
      <c r="K19" s="27">
        <f t="shared" si="3"/>
        <v>6.588482573349289E-05</v>
      </c>
    </row>
    <row r="20" spans="1:11" ht="17.25" thickBot="1">
      <c r="A20" s="8">
        <v>87</v>
      </c>
      <c r="B20" s="9">
        <v>0.7</v>
      </c>
      <c r="C20" s="9">
        <v>0.6</v>
      </c>
      <c r="D20" s="9">
        <v>0.1</v>
      </c>
      <c r="E20" s="9">
        <v>0.7</v>
      </c>
      <c r="F20" s="9">
        <v>1.4</v>
      </c>
      <c r="G20" s="21">
        <v>1</v>
      </c>
      <c r="H20" s="23">
        <f t="shared" si="1"/>
        <v>0.7</v>
      </c>
      <c r="I20" s="56" t="str">
        <f t="shared" si="4"/>
        <v>NA</v>
      </c>
      <c r="J20" s="28">
        <f>H20</f>
        <v>0.7</v>
      </c>
      <c r="K20" s="29">
        <f>(J20-H20)^2</f>
        <v>0</v>
      </c>
    </row>
    <row r="21" ht="17.25" thickBot="1"/>
    <row r="22" spans="1:11" ht="33">
      <c r="A22" s="44" t="s">
        <v>17</v>
      </c>
      <c r="B22" s="10">
        <v>0.2</v>
      </c>
      <c r="J22" s="54"/>
      <c r="K22"/>
    </row>
    <row r="23" spans="1:2" ht="17.25" thickBot="1">
      <c r="A23" s="49" t="s">
        <v>7</v>
      </c>
      <c r="B23" s="50">
        <f>SUM(D26:D125)</f>
        <v>64.31195996282031</v>
      </c>
    </row>
    <row r="24" spans="1:5" ht="16.5">
      <c r="A24" s="17" t="s">
        <v>8</v>
      </c>
      <c r="B24" s="45" t="s">
        <v>9</v>
      </c>
      <c r="C24" s="46" t="s">
        <v>10</v>
      </c>
      <c r="D24" s="45" t="s">
        <v>11</v>
      </c>
      <c r="E24" s="47" t="s">
        <v>12</v>
      </c>
    </row>
    <row r="25" spans="1:5" ht="16.5">
      <c r="A25" s="18">
        <v>0</v>
      </c>
      <c r="B25" s="51"/>
      <c r="C25" s="12">
        <f>B11</f>
        <v>6.7</v>
      </c>
      <c r="D25" s="51"/>
      <c r="E25" s="52"/>
    </row>
    <row r="26" spans="1:5" ht="16.5">
      <c r="A26" s="18">
        <v>1</v>
      </c>
      <c r="B26" s="11">
        <v>0.15</v>
      </c>
      <c r="C26" s="12">
        <f>C25*(1+B26)</f>
        <v>7.704999999999999</v>
      </c>
      <c r="D26" s="12">
        <f>C26/(1+$B$22)^A26</f>
        <v>6.4208333333333325</v>
      </c>
      <c r="E26" s="13">
        <f>D26</f>
        <v>6.4208333333333325</v>
      </c>
    </row>
    <row r="27" spans="1:5" ht="16.5">
      <c r="A27" s="18">
        <f>A26+1</f>
        <v>2</v>
      </c>
      <c r="B27" s="11">
        <v>0.1</v>
      </c>
      <c r="C27" s="12">
        <f aca="true" t="shared" si="5" ref="C27:C90">C26*(1+B27)</f>
        <v>8.4755</v>
      </c>
      <c r="D27" s="12">
        <f>C27/(1+$B$22)^A27</f>
        <v>5.8857638888888895</v>
      </c>
      <c r="E27" s="13">
        <f>E26+D27</f>
        <v>12.306597222222223</v>
      </c>
    </row>
    <row r="28" spans="1:5" ht="16.5">
      <c r="A28" s="18">
        <f aca="true" t="shared" si="6" ref="A28:A91">A27+1</f>
        <v>3</v>
      </c>
      <c r="B28" s="11">
        <v>0.1</v>
      </c>
      <c r="C28" s="12">
        <f t="shared" si="5"/>
        <v>9.32305</v>
      </c>
      <c r="D28" s="12">
        <f>C28/(1+$B$22)^A28</f>
        <v>5.395283564814815</v>
      </c>
      <c r="E28" s="13">
        <f aca="true" t="shared" si="7" ref="E28:E91">E27+D28</f>
        <v>17.701880787037037</v>
      </c>
    </row>
    <row r="29" spans="1:5" ht="16.5">
      <c r="A29" s="18">
        <f t="shared" si="6"/>
        <v>4</v>
      </c>
      <c r="B29" s="11">
        <v>0.1</v>
      </c>
      <c r="C29" s="12">
        <f t="shared" si="5"/>
        <v>10.255355000000002</v>
      </c>
      <c r="D29" s="12">
        <f>C29/(1+$B$22)^A29</f>
        <v>4.9456766010802475</v>
      </c>
      <c r="E29" s="13">
        <f t="shared" si="7"/>
        <v>22.647557388117285</v>
      </c>
    </row>
    <row r="30" spans="1:5" ht="16.5">
      <c r="A30" s="18">
        <f t="shared" si="6"/>
        <v>5</v>
      </c>
      <c r="B30" s="11">
        <v>0.1</v>
      </c>
      <c r="C30" s="12">
        <f t="shared" si="5"/>
        <v>11.280890500000003</v>
      </c>
      <c r="D30" s="12">
        <f>C30/(1+$B$22)^A30</f>
        <v>4.533536884323562</v>
      </c>
      <c r="E30" s="13">
        <f t="shared" si="7"/>
        <v>27.181094272440845</v>
      </c>
    </row>
    <row r="31" spans="1:5" ht="16.5">
      <c r="A31" s="18">
        <f t="shared" si="6"/>
        <v>6</v>
      </c>
      <c r="B31" s="11">
        <v>0.1</v>
      </c>
      <c r="C31" s="12">
        <f t="shared" si="5"/>
        <v>12.408979550000005</v>
      </c>
      <c r="D31" s="12">
        <f aca="true" t="shared" si="8" ref="D31:D57">C31/(1+$B$22)^A31</f>
        <v>4.155742143963265</v>
      </c>
      <c r="E31" s="13">
        <f t="shared" si="7"/>
        <v>31.33683641640411</v>
      </c>
    </row>
    <row r="32" spans="1:5" ht="16.5">
      <c r="A32" s="18">
        <f t="shared" si="6"/>
        <v>7</v>
      </c>
      <c r="B32" s="11">
        <v>0.1</v>
      </c>
      <c r="C32" s="12">
        <f t="shared" si="5"/>
        <v>13.649877505000006</v>
      </c>
      <c r="D32" s="12">
        <f t="shared" si="8"/>
        <v>3.8094302986329933</v>
      </c>
      <c r="E32" s="13">
        <f t="shared" si="7"/>
        <v>35.14626671503711</v>
      </c>
    </row>
    <row r="33" spans="1:5" ht="16.5">
      <c r="A33" s="18">
        <f t="shared" si="6"/>
        <v>8</v>
      </c>
      <c r="B33" s="11">
        <v>0.1</v>
      </c>
      <c r="C33" s="12">
        <f t="shared" si="5"/>
        <v>15.014865255500007</v>
      </c>
      <c r="D33" s="12">
        <f t="shared" si="8"/>
        <v>3.491977773746911</v>
      </c>
      <c r="E33" s="13">
        <f t="shared" si="7"/>
        <v>38.63824448878402</v>
      </c>
    </row>
    <row r="34" spans="1:5" ht="16.5">
      <c r="A34" s="18">
        <f t="shared" si="6"/>
        <v>9</v>
      </c>
      <c r="B34" s="11">
        <v>0.1</v>
      </c>
      <c r="C34" s="12">
        <f t="shared" si="5"/>
        <v>16.51635178105001</v>
      </c>
      <c r="D34" s="12">
        <f t="shared" si="8"/>
        <v>3.2009796259346683</v>
      </c>
      <c r="E34" s="13">
        <f t="shared" si="7"/>
        <v>41.83922411471869</v>
      </c>
    </row>
    <row r="35" spans="1:5" ht="16.5">
      <c r="A35" s="18">
        <f t="shared" si="6"/>
        <v>10</v>
      </c>
      <c r="B35" s="11">
        <v>0.1</v>
      </c>
      <c r="C35" s="12">
        <f t="shared" si="5"/>
        <v>18.167986959155012</v>
      </c>
      <c r="D35" s="12">
        <f t="shared" si="8"/>
        <v>2.9342313237734463</v>
      </c>
      <c r="E35" s="13">
        <f t="shared" si="7"/>
        <v>44.773455438492135</v>
      </c>
    </row>
    <row r="36" spans="1:5" ht="16.5">
      <c r="A36" s="18">
        <f t="shared" si="6"/>
        <v>11</v>
      </c>
      <c r="B36" s="11">
        <v>0.08</v>
      </c>
      <c r="C36" s="12">
        <f t="shared" si="5"/>
        <v>19.621425915887414</v>
      </c>
      <c r="D36" s="12">
        <f t="shared" si="8"/>
        <v>2.640808191396102</v>
      </c>
      <c r="E36" s="13">
        <f t="shared" si="7"/>
        <v>47.41426362988824</v>
      </c>
    </row>
    <row r="37" spans="1:5" ht="16.5">
      <c r="A37" s="18">
        <f t="shared" si="6"/>
        <v>12</v>
      </c>
      <c r="B37" s="11">
        <v>0.05</v>
      </c>
      <c r="C37" s="12">
        <f t="shared" si="5"/>
        <v>20.602497211681786</v>
      </c>
      <c r="D37" s="12">
        <f t="shared" si="8"/>
        <v>2.3107071674715893</v>
      </c>
      <c r="E37" s="13">
        <f t="shared" si="7"/>
        <v>49.72497079735983</v>
      </c>
    </row>
    <row r="38" spans="1:5" ht="16.5">
      <c r="A38" s="18">
        <f t="shared" si="6"/>
        <v>13</v>
      </c>
      <c r="B38" s="11">
        <v>0.05</v>
      </c>
      <c r="C38" s="12">
        <f t="shared" si="5"/>
        <v>21.632622072265878</v>
      </c>
      <c r="D38" s="12">
        <f t="shared" si="8"/>
        <v>2.021868771537641</v>
      </c>
      <c r="E38" s="13">
        <f t="shared" si="7"/>
        <v>51.74683956889747</v>
      </c>
    </row>
    <row r="39" spans="1:5" ht="16.5">
      <c r="A39" s="18">
        <f t="shared" si="6"/>
        <v>14</v>
      </c>
      <c r="B39" s="11">
        <v>0.05</v>
      </c>
      <c r="C39" s="12">
        <f t="shared" si="5"/>
        <v>22.714253175879172</v>
      </c>
      <c r="D39" s="12">
        <f t="shared" si="8"/>
        <v>1.769135175095436</v>
      </c>
      <c r="E39" s="13">
        <f t="shared" si="7"/>
        <v>53.515974743992906</v>
      </c>
    </row>
    <row r="40" spans="1:5" ht="16.5">
      <c r="A40" s="18">
        <f t="shared" si="6"/>
        <v>15</v>
      </c>
      <c r="B40" s="11">
        <v>0.05</v>
      </c>
      <c r="C40" s="12">
        <f t="shared" si="5"/>
        <v>23.84996583467313</v>
      </c>
      <c r="D40" s="12">
        <f t="shared" si="8"/>
        <v>1.5479932782085064</v>
      </c>
      <c r="E40" s="13">
        <f t="shared" si="7"/>
        <v>55.063968022201415</v>
      </c>
    </row>
    <row r="41" spans="1:5" ht="16.5">
      <c r="A41" s="18">
        <f t="shared" si="6"/>
        <v>16</v>
      </c>
      <c r="B41" s="11">
        <v>0.05</v>
      </c>
      <c r="C41" s="12">
        <f t="shared" si="5"/>
        <v>25.042464126406788</v>
      </c>
      <c r="D41" s="12">
        <f t="shared" si="8"/>
        <v>1.3544941184324433</v>
      </c>
      <c r="E41" s="13">
        <f t="shared" si="7"/>
        <v>56.41846214063386</v>
      </c>
    </row>
    <row r="42" spans="1:5" ht="16.5">
      <c r="A42" s="18">
        <f t="shared" si="6"/>
        <v>17</v>
      </c>
      <c r="B42" s="11">
        <v>0.05</v>
      </c>
      <c r="C42" s="12">
        <f t="shared" si="5"/>
        <v>26.29458733272713</v>
      </c>
      <c r="D42" s="12">
        <f t="shared" si="8"/>
        <v>1.185182353628388</v>
      </c>
      <c r="E42" s="13">
        <f t="shared" si="7"/>
        <v>57.60364449426224</v>
      </c>
    </row>
    <row r="43" spans="1:5" ht="16.5">
      <c r="A43" s="18">
        <f t="shared" si="6"/>
        <v>18</v>
      </c>
      <c r="B43" s="11">
        <v>0.05</v>
      </c>
      <c r="C43" s="12">
        <f t="shared" si="5"/>
        <v>27.609316699363486</v>
      </c>
      <c r="D43" s="12">
        <f t="shared" si="8"/>
        <v>1.0370345594248396</v>
      </c>
      <c r="E43" s="13">
        <f t="shared" si="7"/>
        <v>58.64067905368708</v>
      </c>
    </row>
    <row r="44" spans="1:5" ht="16.5">
      <c r="A44" s="18">
        <f t="shared" si="6"/>
        <v>19</v>
      </c>
      <c r="B44" s="11">
        <v>0.05</v>
      </c>
      <c r="C44" s="12">
        <f t="shared" si="5"/>
        <v>28.98978253433166</v>
      </c>
      <c r="D44" s="12">
        <f t="shared" si="8"/>
        <v>0.9074052394967346</v>
      </c>
      <c r="E44" s="13">
        <f t="shared" si="7"/>
        <v>59.54808429318381</v>
      </c>
    </row>
    <row r="45" spans="1:5" ht="16.5">
      <c r="A45" s="18">
        <f t="shared" si="6"/>
        <v>20</v>
      </c>
      <c r="B45" s="11">
        <v>0.05</v>
      </c>
      <c r="C45" s="12">
        <f t="shared" si="5"/>
        <v>30.439271661048245</v>
      </c>
      <c r="D45" s="12">
        <f t="shared" si="8"/>
        <v>0.7939795845596428</v>
      </c>
      <c r="E45" s="13">
        <f t="shared" si="7"/>
        <v>60.342063877743456</v>
      </c>
    </row>
    <row r="46" spans="1:5" ht="16.5">
      <c r="A46" s="18">
        <f t="shared" si="6"/>
        <v>21</v>
      </c>
      <c r="B46" s="11">
        <v>0</v>
      </c>
      <c r="C46" s="12">
        <f t="shared" si="5"/>
        <v>30.439271661048245</v>
      </c>
      <c r="D46" s="12">
        <f t="shared" si="8"/>
        <v>0.6616496537997024</v>
      </c>
      <c r="E46" s="13">
        <f t="shared" si="7"/>
        <v>61.003713531543156</v>
      </c>
    </row>
    <row r="47" spans="1:5" ht="16.5">
      <c r="A47" s="18">
        <f t="shared" si="6"/>
        <v>22</v>
      </c>
      <c r="B47" s="11">
        <v>0</v>
      </c>
      <c r="C47" s="12">
        <f t="shared" si="5"/>
        <v>30.439271661048245</v>
      </c>
      <c r="D47" s="12">
        <f t="shared" si="8"/>
        <v>0.551374711499752</v>
      </c>
      <c r="E47" s="13">
        <f t="shared" si="7"/>
        <v>61.55508824304291</v>
      </c>
    </row>
    <row r="48" spans="1:5" ht="16.5">
      <c r="A48" s="18">
        <f t="shared" si="6"/>
        <v>23</v>
      </c>
      <c r="B48" s="11">
        <v>0</v>
      </c>
      <c r="C48" s="12">
        <f t="shared" si="5"/>
        <v>30.439271661048245</v>
      </c>
      <c r="D48" s="12">
        <f t="shared" si="8"/>
        <v>0.45947892624979336</v>
      </c>
      <c r="E48" s="13">
        <f t="shared" si="7"/>
        <v>62.014567169292704</v>
      </c>
    </row>
    <row r="49" spans="1:5" ht="16.5">
      <c r="A49" s="18">
        <f t="shared" si="6"/>
        <v>24</v>
      </c>
      <c r="B49" s="11">
        <v>0</v>
      </c>
      <c r="C49" s="12">
        <f t="shared" si="5"/>
        <v>30.439271661048245</v>
      </c>
      <c r="D49" s="12">
        <f t="shared" si="8"/>
        <v>0.3828991052081612</v>
      </c>
      <c r="E49" s="13">
        <f t="shared" si="7"/>
        <v>62.397466274500864</v>
      </c>
    </row>
    <row r="50" spans="1:5" ht="16.5">
      <c r="A50" s="18">
        <f t="shared" si="6"/>
        <v>25</v>
      </c>
      <c r="B50" s="11">
        <v>0</v>
      </c>
      <c r="C50" s="12">
        <f t="shared" si="5"/>
        <v>30.439271661048245</v>
      </c>
      <c r="D50" s="12">
        <f t="shared" si="8"/>
        <v>0.3190825876734676</v>
      </c>
      <c r="E50" s="13">
        <f t="shared" si="7"/>
        <v>62.716548862174335</v>
      </c>
    </row>
    <row r="51" spans="1:5" ht="16.5">
      <c r="A51" s="18">
        <f t="shared" si="6"/>
        <v>26</v>
      </c>
      <c r="B51" s="11">
        <v>0</v>
      </c>
      <c r="C51" s="12">
        <f t="shared" si="5"/>
        <v>30.439271661048245</v>
      </c>
      <c r="D51" s="12">
        <f t="shared" si="8"/>
        <v>0.26590215639455633</v>
      </c>
      <c r="E51" s="13">
        <f t="shared" si="7"/>
        <v>62.98245101856889</v>
      </c>
    </row>
    <row r="52" spans="1:5" ht="16.5">
      <c r="A52" s="18">
        <f t="shared" si="6"/>
        <v>27</v>
      </c>
      <c r="B52" s="11">
        <v>0</v>
      </c>
      <c r="C52" s="12">
        <f t="shared" si="5"/>
        <v>30.439271661048245</v>
      </c>
      <c r="D52" s="12">
        <f t="shared" si="8"/>
        <v>0.22158513032879695</v>
      </c>
      <c r="E52" s="13">
        <f t="shared" si="7"/>
        <v>63.204036148897686</v>
      </c>
    </row>
    <row r="53" spans="1:5" ht="16.5">
      <c r="A53" s="18">
        <f t="shared" si="6"/>
        <v>28</v>
      </c>
      <c r="B53" s="11">
        <v>0</v>
      </c>
      <c r="C53" s="12">
        <f t="shared" si="5"/>
        <v>30.439271661048245</v>
      </c>
      <c r="D53" s="12">
        <f t="shared" si="8"/>
        <v>0.18465427527399747</v>
      </c>
      <c r="E53" s="13">
        <f t="shared" si="7"/>
        <v>63.388690424171685</v>
      </c>
    </row>
    <row r="54" spans="1:5" ht="16.5">
      <c r="A54" s="18">
        <f t="shared" si="6"/>
        <v>29</v>
      </c>
      <c r="B54" s="11">
        <v>0</v>
      </c>
      <c r="C54" s="12">
        <f t="shared" si="5"/>
        <v>30.439271661048245</v>
      </c>
      <c r="D54" s="12">
        <f t="shared" si="8"/>
        <v>0.15387856272833123</v>
      </c>
      <c r="E54" s="13">
        <f t="shared" si="7"/>
        <v>63.542568986900015</v>
      </c>
    </row>
    <row r="55" spans="1:5" ht="16.5">
      <c r="A55" s="18">
        <f t="shared" si="6"/>
        <v>30</v>
      </c>
      <c r="B55" s="11">
        <v>0</v>
      </c>
      <c r="C55" s="12">
        <f t="shared" si="5"/>
        <v>30.439271661048245</v>
      </c>
      <c r="D55" s="12">
        <f t="shared" si="8"/>
        <v>0.1282321356069427</v>
      </c>
      <c r="E55" s="13">
        <f t="shared" si="7"/>
        <v>63.67080112250696</v>
      </c>
    </row>
    <row r="56" spans="1:5" ht="16.5">
      <c r="A56" s="18">
        <f t="shared" si="6"/>
        <v>31</v>
      </c>
      <c r="B56" s="11">
        <v>0</v>
      </c>
      <c r="C56" s="12">
        <f t="shared" si="5"/>
        <v>30.439271661048245</v>
      </c>
      <c r="D56" s="12">
        <f t="shared" si="8"/>
        <v>0.10686011300578559</v>
      </c>
      <c r="E56" s="13">
        <f t="shared" si="7"/>
        <v>63.777661235512745</v>
      </c>
    </row>
    <row r="57" spans="1:5" ht="16.5">
      <c r="A57" s="18">
        <f t="shared" si="6"/>
        <v>32</v>
      </c>
      <c r="B57" s="11">
        <v>0</v>
      </c>
      <c r="C57" s="12">
        <f t="shared" si="5"/>
        <v>30.439271661048245</v>
      </c>
      <c r="D57" s="12">
        <f t="shared" si="8"/>
        <v>0.089050094171488</v>
      </c>
      <c r="E57" s="13">
        <f t="shared" si="7"/>
        <v>63.866711329684236</v>
      </c>
    </row>
    <row r="58" spans="1:5" ht="16.5">
      <c r="A58" s="18">
        <f t="shared" si="6"/>
        <v>33</v>
      </c>
      <c r="B58" s="11">
        <v>0</v>
      </c>
      <c r="C58" s="12">
        <f t="shared" si="5"/>
        <v>30.439271661048245</v>
      </c>
      <c r="D58" s="12">
        <f aca="true" t="shared" si="9" ref="D58:D89">C58/(1+$B$22)^A58</f>
        <v>0.07420841180957334</v>
      </c>
      <c r="E58" s="13">
        <f t="shared" si="7"/>
        <v>63.94091974149381</v>
      </c>
    </row>
    <row r="59" spans="1:5" ht="16.5">
      <c r="A59" s="18">
        <f t="shared" si="6"/>
        <v>34</v>
      </c>
      <c r="B59" s="11">
        <v>0</v>
      </c>
      <c r="C59" s="12">
        <f t="shared" si="5"/>
        <v>30.439271661048245</v>
      </c>
      <c r="D59" s="12">
        <f t="shared" si="9"/>
        <v>0.061840343174644444</v>
      </c>
      <c r="E59" s="13">
        <f t="shared" si="7"/>
        <v>64.00276008466845</v>
      </c>
    </row>
    <row r="60" spans="1:5" ht="16.5">
      <c r="A60" s="18">
        <f t="shared" si="6"/>
        <v>35</v>
      </c>
      <c r="B60" s="11">
        <v>0</v>
      </c>
      <c r="C60" s="12">
        <f t="shared" si="5"/>
        <v>30.439271661048245</v>
      </c>
      <c r="D60" s="12">
        <f t="shared" si="9"/>
        <v>0.05153361931220371</v>
      </c>
      <c r="E60" s="13">
        <f t="shared" si="7"/>
        <v>64.05429370398066</v>
      </c>
    </row>
    <row r="61" spans="1:5" ht="16.5">
      <c r="A61" s="18">
        <f t="shared" si="6"/>
        <v>36</v>
      </c>
      <c r="B61" s="11">
        <v>0</v>
      </c>
      <c r="C61" s="12">
        <f t="shared" si="5"/>
        <v>30.439271661048245</v>
      </c>
      <c r="D61" s="12">
        <f t="shared" si="9"/>
        <v>0.04294468276016976</v>
      </c>
      <c r="E61" s="13">
        <f t="shared" si="7"/>
        <v>64.09723838674083</v>
      </c>
    </row>
    <row r="62" spans="1:5" ht="16.5">
      <c r="A62" s="18">
        <f t="shared" si="6"/>
        <v>37</v>
      </c>
      <c r="B62" s="11">
        <v>0</v>
      </c>
      <c r="C62" s="12">
        <f t="shared" si="5"/>
        <v>30.439271661048245</v>
      </c>
      <c r="D62" s="12">
        <f t="shared" si="9"/>
        <v>0.035787235633474794</v>
      </c>
      <c r="E62" s="13">
        <f t="shared" si="7"/>
        <v>64.1330256223743</v>
      </c>
    </row>
    <row r="63" spans="1:5" ht="16.5">
      <c r="A63" s="18">
        <f t="shared" si="6"/>
        <v>38</v>
      </c>
      <c r="B63" s="11">
        <v>0</v>
      </c>
      <c r="C63" s="12">
        <f t="shared" si="5"/>
        <v>30.439271661048245</v>
      </c>
      <c r="D63" s="12">
        <f t="shared" si="9"/>
        <v>0.029822696361228997</v>
      </c>
      <c r="E63" s="13">
        <f t="shared" si="7"/>
        <v>64.16284831873553</v>
      </c>
    </row>
    <row r="64" spans="1:5" ht="16.5">
      <c r="A64" s="18">
        <f t="shared" si="6"/>
        <v>39</v>
      </c>
      <c r="B64" s="11">
        <v>0</v>
      </c>
      <c r="C64" s="12">
        <f t="shared" si="5"/>
        <v>30.439271661048245</v>
      </c>
      <c r="D64" s="12">
        <f t="shared" si="9"/>
        <v>0.02485224696769083</v>
      </c>
      <c r="E64" s="13">
        <f t="shared" si="7"/>
        <v>64.18770056570322</v>
      </c>
    </row>
    <row r="65" spans="1:5" ht="16.5">
      <c r="A65" s="18">
        <f t="shared" si="6"/>
        <v>40</v>
      </c>
      <c r="B65" s="11">
        <v>0</v>
      </c>
      <c r="C65" s="12">
        <f t="shared" si="5"/>
        <v>30.439271661048245</v>
      </c>
      <c r="D65" s="12">
        <f t="shared" si="9"/>
        <v>0.02071020580640903</v>
      </c>
      <c r="E65" s="13">
        <f t="shared" si="7"/>
        <v>64.20841077150963</v>
      </c>
    </row>
    <row r="66" spans="1:5" ht="16.5">
      <c r="A66" s="18">
        <f t="shared" si="6"/>
        <v>41</v>
      </c>
      <c r="B66" s="11">
        <v>0</v>
      </c>
      <c r="C66" s="12">
        <f t="shared" si="5"/>
        <v>30.439271661048245</v>
      </c>
      <c r="D66" s="12">
        <f t="shared" si="9"/>
        <v>0.01725850483867419</v>
      </c>
      <c r="E66" s="13">
        <f t="shared" si="7"/>
        <v>64.22566927634831</v>
      </c>
    </row>
    <row r="67" spans="1:5" ht="16.5">
      <c r="A67" s="18">
        <f t="shared" si="6"/>
        <v>42</v>
      </c>
      <c r="B67" s="11">
        <v>0</v>
      </c>
      <c r="C67" s="12">
        <f t="shared" si="5"/>
        <v>30.439271661048245</v>
      </c>
      <c r="D67" s="12">
        <f t="shared" si="9"/>
        <v>0.014382087365561824</v>
      </c>
      <c r="E67" s="13">
        <f t="shared" si="7"/>
        <v>64.24005136371387</v>
      </c>
    </row>
    <row r="68" spans="1:5" ht="16.5">
      <c r="A68" s="18">
        <f t="shared" si="6"/>
        <v>43</v>
      </c>
      <c r="B68" s="11">
        <v>0</v>
      </c>
      <c r="C68" s="12">
        <f t="shared" si="5"/>
        <v>30.439271661048245</v>
      </c>
      <c r="D68" s="12">
        <f t="shared" si="9"/>
        <v>0.011985072804634855</v>
      </c>
      <c r="E68" s="13">
        <f t="shared" si="7"/>
        <v>64.25203643651851</v>
      </c>
    </row>
    <row r="69" spans="1:5" ht="16.5">
      <c r="A69" s="18">
        <f t="shared" si="6"/>
        <v>44</v>
      </c>
      <c r="B69" s="11">
        <v>0</v>
      </c>
      <c r="C69" s="12">
        <f t="shared" si="5"/>
        <v>30.439271661048245</v>
      </c>
      <c r="D69" s="12">
        <f t="shared" si="9"/>
        <v>0.009987560670529045</v>
      </c>
      <c r="E69" s="13">
        <f t="shared" si="7"/>
        <v>64.26202399718903</v>
      </c>
    </row>
    <row r="70" spans="1:5" ht="16.5">
      <c r="A70" s="18">
        <f t="shared" si="6"/>
        <v>45</v>
      </c>
      <c r="B70" s="11">
        <v>0</v>
      </c>
      <c r="C70" s="12">
        <f t="shared" si="5"/>
        <v>30.439271661048245</v>
      </c>
      <c r="D70" s="12">
        <f t="shared" si="9"/>
        <v>0.008322967225440871</v>
      </c>
      <c r="E70" s="13">
        <f t="shared" si="7"/>
        <v>64.27034696441447</v>
      </c>
    </row>
    <row r="71" spans="1:5" ht="16.5">
      <c r="A71" s="18">
        <f t="shared" si="6"/>
        <v>46</v>
      </c>
      <c r="B71" s="11">
        <v>0</v>
      </c>
      <c r="C71" s="12">
        <f t="shared" si="5"/>
        <v>30.439271661048245</v>
      </c>
      <c r="D71" s="12">
        <f t="shared" si="9"/>
        <v>0.006935806021200727</v>
      </c>
      <c r="E71" s="13">
        <f t="shared" si="7"/>
        <v>64.27728277043568</v>
      </c>
    </row>
    <row r="72" spans="1:5" ht="16.5">
      <c r="A72" s="18">
        <f t="shared" si="6"/>
        <v>47</v>
      </c>
      <c r="B72" s="11">
        <v>0</v>
      </c>
      <c r="C72" s="12">
        <f t="shared" si="5"/>
        <v>30.439271661048245</v>
      </c>
      <c r="D72" s="12">
        <f t="shared" si="9"/>
        <v>0.005779838351000605</v>
      </c>
      <c r="E72" s="13">
        <f t="shared" si="7"/>
        <v>64.28306260878668</v>
      </c>
    </row>
    <row r="73" spans="1:5" ht="16.5">
      <c r="A73" s="18">
        <f t="shared" si="6"/>
        <v>48</v>
      </c>
      <c r="B73" s="11">
        <v>0</v>
      </c>
      <c r="C73" s="12">
        <f t="shared" si="5"/>
        <v>30.439271661048245</v>
      </c>
      <c r="D73" s="12">
        <f t="shared" si="9"/>
        <v>0.004816531959167172</v>
      </c>
      <c r="E73" s="13">
        <f t="shared" si="7"/>
        <v>64.28787914074584</v>
      </c>
    </row>
    <row r="74" spans="1:5" ht="16.5">
      <c r="A74" s="18">
        <f t="shared" si="6"/>
        <v>49</v>
      </c>
      <c r="B74" s="11">
        <v>0</v>
      </c>
      <c r="C74" s="12">
        <f t="shared" si="5"/>
        <v>30.439271661048245</v>
      </c>
      <c r="D74" s="12">
        <f t="shared" si="9"/>
        <v>0.00401377663263931</v>
      </c>
      <c r="E74" s="13">
        <f t="shared" si="7"/>
        <v>64.29189291737848</v>
      </c>
    </row>
    <row r="75" spans="1:5" ht="16.5">
      <c r="A75" s="18">
        <f t="shared" si="6"/>
        <v>50</v>
      </c>
      <c r="B75" s="11">
        <v>0</v>
      </c>
      <c r="C75" s="12">
        <f t="shared" si="5"/>
        <v>30.439271661048245</v>
      </c>
      <c r="D75" s="12">
        <f t="shared" si="9"/>
        <v>0.003344813860532758</v>
      </c>
      <c r="E75" s="13">
        <f t="shared" si="7"/>
        <v>64.29523773123901</v>
      </c>
    </row>
    <row r="76" spans="1:5" ht="16.5">
      <c r="A76" s="18">
        <f t="shared" si="6"/>
        <v>51</v>
      </c>
      <c r="B76" s="11">
        <v>0</v>
      </c>
      <c r="C76" s="12">
        <f t="shared" si="5"/>
        <v>30.439271661048245</v>
      </c>
      <c r="D76" s="12">
        <f t="shared" si="9"/>
        <v>0.0027873448837772985</v>
      </c>
      <c r="E76" s="13">
        <f t="shared" si="7"/>
        <v>64.29802507612278</v>
      </c>
    </row>
    <row r="77" spans="1:5" ht="16.5">
      <c r="A77" s="18">
        <f t="shared" si="6"/>
        <v>52</v>
      </c>
      <c r="B77" s="11">
        <v>0</v>
      </c>
      <c r="C77" s="12">
        <f t="shared" si="5"/>
        <v>30.439271661048245</v>
      </c>
      <c r="D77" s="12">
        <f t="shared" si="9"/>
        <v>0.0023227874031477485</v>
      </c>
      <c r="E77" s="13">
        <f t="shared" si="7"/>
        <v>64.30034786352593</v>
      </c>
    </row>
    <row r="78" spans="1:5" ht="16.5">
      <c r="A78" s="18">
        <f t="shared" si="6"/>
        <v>53</v>
      </c>
      <c r="B78" s="11">
        <v>0</v>
      </c>
      <c r="C78" s="12">
        <f t="shared" si="5"/>
        <v>30.439271661048245</v>
      </c>
      <c r="D78" s="12">
        <f t="shared" si="9"/>
        <v>0.0019356561692897907</v>
      </c>
      <c r="E78" s="13">
        <f t="shared" si="7"/>
        <v>64.30228351969522</v>
      </c>
    </row>
    <row r="79" spans="1:5" ht="16.5">
      <c r="A79" s="18">
        <f t="shared" si="6"/>
        <v>54</v>
      </c>
      <c r="B79" s="11">
        <v>0</v>
      </c>
      <c r="C79" s="12">
        <f t="shared" si="5"/>
        <v>30.439271661048245</v>
      </c>
      <c r="D79" s="12">
        <f t="shared" si="9"/>
        <v>0.0016130468077414923</v>
      </c>
      <c r="E79" s="13">
        <f t="shared" si="7"/>
        <v>64.30389656650297</v>
      </c>
    </row>
    <row r="80" spans="1:5" ht="16.5">
      <c r="A80" s="18">
        <f t="shared" si="6"/>
        <v>55</v>
      </c>
      <c r="B80" s="11">
        <v>0</v>
      </c>
      <c r="C80" s="12">
        <f t="shared" si="5"/>
        <v>30.439271661048245</v>
      </c>
      <c r="D80" s="12">
        <f t="shared" si="9"/>
        <v>0.0013442056731179104</v>
      </c>
      <c r="E80" s="13">
        <f t="shared" si="7"/>
        <v>64.30524077217609</v>
      </c>
    </row>
    <row r="81" spans="1:5" ht="16.5">
      <c r="A81" s="18">
        <f t="shared" si="6"/>
        <v>56</v>
      </c>
      <c r="B81" s="11">
        <v>0</v>
      </c>
      <c r="C81" s="12">
        <f t="shared" si="5"/>
        <v>30.439271661048245</v>
      </c>
      <c r="D81" s="12">
        <f t="shared" si="9"/>
        <v>0.0011201713942649253</v>
      </c>
      <c r="E81" s="13">
        <f t="shared" si="7"/>
        <v>64.30636094357035</v>
      </c>
    </row>
    <row r="82" spans="1:5" ht="16.5">
      <c r="A82" s="18">
        <f t="shared" si="6"/>
        <v>57</v>
      </c>
      <c r="B82" s="11">
        <v>0</v>
      </c>
      <c r="C82" s="12">
        <f t="shared" si="5"/>
        <v>30.439271661048245</v>
      </c>
      <c r="D82" s="12">
        <f t="shared" si="9"/>
        <v>0.0009334761618874376</v>
      </c>
      <c r="E82" s="13">
        <f t="shared" si="7"/>
        <v>64.30729441973224</v>
      </c>
    </row>
    <row r="83" spans="1:5" ht="16.5">
      <c r="A83" s="18">
        <f t="shared" si="6"/>
        <v>58</v>
      </c>
      <c r="B83" s="11">
        <v>0</v>
      </c>
      <c r="C83" s="12">
        <f t="shared" si="5"/>
        <v>30.439271661048245</v>
      </c>
      <c r="D83" s="12">
        <f t="shared" si="9"/>
        <v>0.0007778968015728648</v>
      </c>
      <c r="E83" s="13">
        <f t="shared" si="7"/>
        <v>64.30807231653382</v>
      </c>
    </row>
    <row r="84" spans="1:5" ht="16.5">
      <c r="A84" s="18">
        <f t="shared" si="6"/>
        <v>59</v>
      </c>
      <c r="B84" s="11">
        <v>0</v>
      </c>
      <c r="C84" s="12">
        <f t="shared" si="5"/>
        <v>30.439271661048245</v>
      </c>
      <c r="D84" s="12">
        <f t="shared" si="9"/>
        <v>0.0006482473346440539</v>
      </c>
      <c r="E84" s="13">
        <f t="shared" si="7"/>
        <v>64.30872056386846</v>
      </c>
    </row>
    <row r="85" spans="1:5" ht="16.5">
      <c r="A85" s="18">
        <f t="shared" si="6"/>
        <v>60</v>
      </c>
      <c r="B85" s="11">
        <v>0</v>
      </c>
      <c r="C85" s="12">
        <f t="shared" si="5"/>
        <v>30.439271661048245</v>
      </c>
      <c r="D85" s="12">
        <f t="shared" si="9"/>
        <v>0.0005402061122033783</v>
      </c>
      <c r="E85" s="13">
        <f t="shared" si="7"/>
        <v>64.30926076998067</v>
      </c>
    </row>
    <row r="86" spans="1:5" ht="16.5">
      <c r="A86" s="18">
        <f t="shared" si="6"/>
        <v>61</v>
      </c>
      <c r="B86" s="11">
        <v>0</v>
      </c>
      <c r="C86" s="12">
        <f t="shared" si="5"/>
        <v>30.439271661048245</v>
      </c>
      <c r="D86" s="12">
        <f t="shared" si="9"/>
        <v>0.0004501717601694819</v>
      </c>
      <c r="E86" s="13">
        <f t="shared" si="7"/>
        <v>64.30971094174083</v>
      </c>
    </row>
    <row r="87" spans="1:5" ht="16.5">
      <c r="A87" s="18">
        <f t="shared" si="6"/>
        <v>62</v>
      </c>
      <c r="B87" s="11">
        <v>0</v>
      </c>
      <c r="C87" s="12">
        <f t="shared" si="5"/>
        <v>30.439271661048245</v>
      </c>
      <c r="D87" s="12">
        <f t="shared" si="9"/>
        <v>0.0003751431334745683</v>
      </c>
      <c r="E87" s="13">
        <f t="shared" si="7"/>
        <v>64.3100860848743</v>
      </c>
    </row>
    <row r="88" spans="1:5" ht="16.5">
      <c r="A88" s="18">
        <f t="shared" si="6"/>
        <v>63</v>
      </c>
      <c r="B88" s="11">
        <v>0</v>
      </c>
      <c r="C88" s="12">
        <f t="shared" si="5"/>
        <v>30.439271661048245</v>
      </c>
      <c r="D88" s="12">
        <f t="shared" si="9"/>
        <v>0.0003126192778954736</v>
      </c>
      <c r="E88" s="13">
        <f t="shared" si="7"/>
        <v>64.31039870415219</v>
      </c>
    </row>
    <row r="89" spans="1:5" ht="16.5">
      <c r="A89" s="18">
        <f t="shared" si="6"/>
        <v>64</v>
      </c>
      <c r="B89" s="11">
        <v>0</v>
      </c>
      <c r="C89" s="12">
        <f t="shared" si="5"/>
        <v>30.439271661048245</v>
      </c>
      <c r="D89" s="12">
        <f t="shared" si="9"/>
        <v>0.0002605160649128947</v>
      </c>
      <c r="E89" s="13">
        <f t="shared" si="7"/>
        <v>64.3106592202171</v>
      </c>
    </row>
    <row r="90" spans="1:5" ht="16.5">
      <c r="A90" s="18">
        <f t="shared" si="6"/>
        <v>65</v>
      </c>
      <c r="B90" s="11">
        <v>0</v>
      </c>
      <c r="C90" s="12">
        <f t="shared" si="5"/>
        <v>30.439271661048245</v>
      </c>
      <c r="D90" s="12">
        <f aca="true" t="shared" si="10" ref="D90:D121">C90/(1+$B$22)^A90</f>
        <v>0.0002170967207607456</v>
      </c>
      <c r="E90" s="13">
        <f t="shared" si="7"/>
        <v>64.31087631693786</v>
      </c>
    </row>
    <row r="91" spans="1:5" ht="16.5">
      <c r="A91" s="18">
        <f t="shared" si="6"/>
        <v>66</v>
      </c>
      <c r="B91" s="11">
        <v>0</v>
      </c>
      <c r="C91" s="12">
        <f aca="true" t="shared" si="11" ref="C91:C125">C90*(1+B91)</f>
        <v>30.439271661048245</v>
      </c>
      <c r="D91" s="12">
        <f t="shared" si="10"/>
        <v>0.000180913933967288</v>
      </c>
      <c r="E91" s="13">
        <f t="shared" si="7"/>
        <v>64.31105723087184</v>
      </c>
    </row>
    <row r="92" spans="1:5" ht="16.5">
      <c r="A92" s="18">
        <f aca="true" t="shared" si="12" ref="A92:A125">A91+1</f>
        <v>67</v>
      </c>
      <c r="B92" s="11">
        <v>0</v>
      </c>
      <c r="C92" s="12">
        <f t="shared" si="11"/>
        <v>30.439271661048245</v>
      </c>
      <c r="D92" s="12">
        <f t="shared" si="10"/>
        <v>0.00015076161163940665</v>
      </c>
      <c r="E92" s="13">
        <f aca="true" t="shared" si="13" ref="E92:E125">E91+D92</f>
        <v>64.31120799248347</v>
      </c>
    </row>
    <row r="93" spans="1:5" ht="16.5">
      <c r="A93" s="18">
        <f t="shared" si="12"/>
        <v>68</v>
      </c>
      <c r="B93" s="11">
        <v>0</v>
      </c>
      <c r="C93" s="12">
        <f t="shared" si="11"/>
        <v>30.439271661048245</v>
      </c>
      <c r="D93" s="12">
        <f t="shared" si="10"/>
        <v>0.00012563467636617223</v>
      </c>
      <c r="E93" s="13">
        <f t="shared" si="13"/>
        <v>64.31133362715984</v>
      </c>
    </row>
    <row r="94" spans="1:5" ht="16.5">
      <c r="A94" s="18">
        <f t="shared" si="12"/>
        <v>69</v>
      </c>
      <c r="B94" s="11">
        <v>0</v>
      </c>
      <c r="C94" s="12">
        <f t="shared" si="11"/>
        <v>30.439271661048245</v>
      </c>
      <c r="D94" s="12">
        <f t="shared" si="10"/>
        <v>0.00010469556363847686</v>
      </c>
      <c r="E94" s="13">
        <f t="shared" si="13"/>
        <v>64.31143832272348</v>
      </c>
    </row>
    <row r="95" spans="1:5" ht="16.5">
      <c r="A95" s="18">
        <f t="shared" si="12"/>
        <v>70</v>
      </c>
      <c r="B95" s="11">
        <v>0</v>
      </c>
      <c r="C95" s="12">
        <f t="shared" si="11"/>
        <v>30.439271661048245</v>
      </c>
      <c r="D95" s="12">
        <f t="shared" si="10"/>
        <v>8.724630303206404E-05</v>
      </c>
      <c r="E95" s="13">
        <f t="shared" si="13"/>
        <v>64.31152556902651</v>
      </c>
    </row>
    <row r="96" spans="1:5" ht="16.5">
      <c r="A96" s="18">
        <f t="shared" si="12"/>
        <v>71</v>
      </c>
      <c r="B96" s="11">
        <v>0</v>
      </c>
      <c r="C96" s="12">
        <f t="shared" si="11"/>
        <v>30.439271661048245</v>
      </c>
      <c r="D96" s="12">
        <f t="shared" si="10"/>
        <v>7.270525252672004E-05</v>
      </c>
      <c r="E96" s="13">
        <f t="shared" si="13"/>
        <v>64.31159827427904</v>
      </c>
    </row>
    <row r="97" spans="1:5" ht="16.5">
      <c r="A97" s="18">
        <f t="shared" si="12"/>
        <v>72</v>
      </c>
      <c r="B97" s="11">
        <v>0</v>
      </c>
      <c r="C97" s="12">
        <f t="shared" si="11"/>
        <v>30.439271661048245</v>
      </c>
      <c r="D97" s="12">
        <f t="shared" si="10"/>
        <v>6.0587710438933364E-05</v>
      </c>
      <c r="E97" s="13">
        <f t="shared" si="13"/>
        <v>64.31165886198947</v>
      </c>
    </row>
    <row r="98" spans="1:5" ht="16.5">
      <c r="A98" s="18">
        <f t="shared" si="12"/>
        <v>73</v>
      </c>
      <c r="B98" s="11">
        <v>0</v>
      </c>
      <c r="C98" s="12">
        <f t="shared" si="11"/>
        <v>30.439271661048245</v>
      </c>
      <c r="D98" s="12">
        <f t="shared" si="10"/>
        <v>5.0489758699111136E-05</v>
      </c>
      <c r="E98" s="13">
        <f t="shared" si="13"/>
        <v>64.31170935174816</v>
      </c>
    </row>
    <row r="99" spans="1:5" ht="16.5">
      <c r="A99" s="18">
        <f t="shared" si="12"/>
        <v>74</v>
      </c>
      <c r="B99" s="11">
        <v>0</v>
      </c>
      <c r="C99" s="12">
        <f t="shared" si="11"/>
        <v>30.439271661048245</v>
      </c>
      <c r="D99" s="12">
        <f t="shared" si="10"/>
        <v>4.207479891592595E-05</v>
      </c>
      <c r="E99" s="13">
        <f t="shared" si="13"/>
        <v>64.31175142654708</v>
      </c>
    </row>
    <row r="100" spans="1:5" ht="16.5">
      <c r="A100" s="18">
        <f t="shared" si="12"/>
        <v>75</v>
      </c>
      <c r="B100" s="11">
        <v>0</v>
      </c>
      <c r="C100" s="12">
        <f t="shared" si="11"/>
        <v>30.439271661048245</v>
      </c>
      <c r="D100" s="12">
        <f t="shared" si="10"/>
        <v>3.506233242993829E-05</v>
      </c>
      <c r="E100" s="13">
        <f t="shared" si="13"/>
        <v>64.3117864888795</v>
      </c>
    </row>
    <row r="101" spans="1:5" ht="16.5">
      <c r="A101" s="18">
        <f t="shared" si="12"/>
        <v>76</v>
      </c>
      <c r="B101" s="11">
        <v>0</v>
      </c>
      <c r="C101" s="12">
        <f t="shared" si="11"/>
        <v>30.439271661048245</v>
      </c>
      <c r="D101" s="12">
        <f t="shared" si="10"/>
        <v>2.9218610358281912E-05</v>
      </c>
      <c r="E101" s="13">
        <f t="shared" si="13"/>
        <v>64.31181570748987</v>
      </c>
    </row>
    <row r="102" spans="1:5" ht="16.5">
      <c r="A102" s="18">
        <f t="shared" si="12"/>
        <v>77</v>
      </c>
      <c r="B102" s="11">
        <v>0</v>
      </c>
      <c r="C102" s="12">
        <f t="shared" si="11"/>
        <v>30.439271661048245</v>
      </c>
      <c r="D102" s="12">
        <f t="shared" si="10"/>
        <v>2.4348841965234923E-05</v>
      </c>
      <c r="E102" s="13">
        <f t="shared" si="13"/>
        <v>64.31184005633183</v>
      </c>
    </row>
    <row r="103" spans="1:5" ht="16.5">
      <c r="A103" s="18">
        <f t="shared" si="12"/>
        <v>78</v>
      </c>
      <c r="B103" s="11">
        <v>0</v>
      </c>
      <c r="C103" s="12">
        <f t="shared" si="11"/>
        <v>30.439271661048245</v>
      </c>
      <c r="D103" s="12">
        <f t="shared" si="10"/>
        <v>2.0290701637695773E-05</v>
      </c>
      <c r="E103" s="13">
        <f t="shared" si="13"/>
        <v>64.31186034703347</v>
      </c>
    </row>
    <row r="104" spans="1:5" ht="16.5">
      <c r="A104" s="18">
        <f t="shared" si="12"/>
        <v>79</v>
      </c>
      <c r="B104" s="11">
        <v>0</v>
      </c>
      <c r="C104" s="12">
        <f t="shared" si="11"/>
        <v>30.439271661048245</v>
      </c>
      <c r="D104" s="12">
        <f t="shared" si="10"/>
        <v>1.690891803141314E-05</v>
      </c>
      <c r="E104" s="13">
        <f t="shared" si="13"/>
        <v>64.3118772559515</v>
      </c>
    </row>
    <row r="105" spans="1:5" ht="16.5">
      <c r="A105" s="18">
        <f t="shared" si="12"/>
        <v>80</v>
      </c>
      <c r="B105" s="11">
        <v>0</v>
      </c>
      <c r="C105" s="12">
        <f t="shared" si="11"/>
        <v>30.439271661048245</v>
      </c>
      <c r="D105" s="12">
        <f t="shared" si="10"/>
        <v>1.4090765026177623E-05</v>
      </c>
      <c r="E105" s="13">
        <f t="shared" si="13"/>
        <v>64.31189134671652</v>
      </c>
    </row>
    <row r="106" spans="1:5" ht="16.5">
      <c r="A106" s="18">
        <f t="shared" si="12"/>
        <v>81</v>
      </c>
      <c r="B106" s="11">
        <v>0</v>
      </c>
      <c r="C106" s="12">
        <f t="shared" si="11"/>
        <v>30.439271661048245</v>
      </c>
      <c r="D106" s="12">
        <f t="shared" si="10"/>
        <v>1.1742304188481352E-05</v>
      </c>
      <c r="E106" s="13">
        <f t="shared" si="13"/>
        <v>64.3119030890207</v>
      </c>
    </row>
    <row r="107" spans="1:5" ht="16.5">
      <c r="A107" s="18">
        <f t="shared" si="12"/>
        <v>82</v>
      </c>
      <c r="B107" s="11">
        <v>0</v>
      </c>
      <c r="C107" s="12">
        <f t="shared" si="11"/>
        <v>30.439271661048245</v>
      </c>
      <c r="D107" s="12">
        <f t="shared" si="10"/>
        <v>9.785253490401127E-06</v>
      </c>
      <c r="E107" s="13">
        <f t="shared" si="13"/>
        <v>64.3119128742742</v>
      </c>
    </row>
    <row r="108" spans="1:5" ht="16.5">
      <c r="A108" s="18">
        <f t="shared" si="12"/>
        <v>83</v>
      </c>
      <c r="B108" s="11">
        <v>0</v>
      </c>
      <c r="C108" s="12">
        <f t="shared" si="11"/>
        <v>30.439271661048245</v>
      </c>
      <c r="D108" s="12">
        <f t="shared" si="10"/>
        <v>8.154377908667604E-06</v>
      </c>
      <c r="E108" s="13">
        <f t="shared" si="13"/>
        <v>64.31192102865211</v>
      </c>
    </row>
    <row r="109" spans="1:5" ht="16.5">
      <c r="A109" s="18">
        <f t="shared" si="12"/>
        <v>84</v>
      </c>
      <c r="B109" s="11">
        <v>0</v>
      </c>
      <c r="C109" s="12">
        <f t="shared" si="11"/>
        <v>30.439271661048245</v>
      </c>
      <c r="D109" s="12">
        <f t="shared" si="10"/>
        <v>6.79531492388967E-06</v>
      </c>
      <c r="E109" s="13">
        <f t="shared" si="13"/>
        <v>64.31192782396703</v>
      </c>
    </row>
    <row r="110" spans="1:5" ht="16.5">
      <c r="A110" s="18">
        <f t="shared" si="12"/>
        <v>85</v>
      </c>
      <c r="B110" s="11">
        <v>0</v>
      </c>
      <c r="C110" s="12">
        <f t="shared" si="11"/>
        <v>30.439271661048245</v>
      </c>
      <c r="D110" s="12">
        <f t="shared" si="10"/>
        <v>5.662762436574726E-06</v>
      </c>
      <c r="E110" s="13">
        <f t="shared" si="13"/>
        <v>64.31193348672946</v>
      </c>
    </row>
    <row r="111" spans="1:5" ht="16.5">
      <c r="A111" s="18">
        <f t="shared" si="12"/>
        <v>86</v>
      </c>
      <c r="B111" s="11">
        <v>0</v>
      </c>
      <c r="C111" s="12">
        <f t="shared" si="11"/>
        <v>30.439271661048245</v>
      </c>
      <c r="D111" s="12">
        <f t="shared" si="10"/>
        <v>4.718968697145605E-06</v>
      </c>
      <c r="E111" s="13">
        <f t="shared" si="13"/>
        <v>64.31193820569816</v>
      </c>
    </row>
    <row r="112" spans="1:5" ht="16.5">
      <c r="A112" s="18">
        <f t="shared" si="12"/>
        <v>87</v>
      </c>
      <c r="B112" s="11">
        <v>0</v>
      </c>
      <c r="C112" s="12">
        <f t="shared" si="11"/>
        <v>30.439271661048245</v>
      </c>
      <c r="D112" s="12">
        <f t="shared" si="10"/>
        <v>3.932473914288005E-06</v>
      </c>
      <c r="E112" s="13">
        <f t="shared" si="13"/>
        <v>64.31194213817207</v>
      </c>
    </row>
    <row r="113" spans="1:5" ht="16.5">
      <c r="A113" s="18">
        <f t="shared" si="12"/>
        <v>88</v>
      </c>
      <c r="B113" s="11">
        <v>0</v>
      </c>
      <c r="C113" s="12">
        <f t="shared" si="11"/>
        <v>30.439271661048245</v>
      </c>
      <c r="D113" s="12">
        <f t="shared" si="10"/>
        <v>3.277061595240004E-06</v>
      </c>
      <c r="E113" s="13">
        <f t="shared" si="13"/>
        <v>64.31194541523367</v>
      </c>
    </row>
    <row r="114" spans="1:5" ht="16.5">
      <c r="A114" s="18">
        <f t="shared" si="12"/>
        <v>89</v>
      </c>
      <c r="B114" s="11">
        <v>0</v>
      </c>
      <c r="C114" s="12">
        <f t="shared" si="11"/>
        <v>30.439271661048245</v>
      </c>
      <c r="D114" s="12">
        <f t="shared" si="10"/>
        <v>2.730884662700003E-06</v>
      </c>
      <c r="E114" s="13">
        <f t="shared" si="13"/>
        <v>64.31194814611833</v>
      </c>
    </row>
    <row r="115" spans="1:5" ht="16.5">
      <c r="A115" s="18">
        <f t="shared" si="12"/>
        <v>90</v>
      </c>
      <c r="B115" s="11">
        <v>0</v>
      </c>
      <c r="C115" s="12">
        <f t="shared" si="11"/>
        <v>30.439271661048245</v>
      </c>
      <c r="D115" s="12">
        <f t="shared" si="10"/>
        <v>2.275737218916669E-06</v>
      </c>
      <c r="E115" s="13">
        <f t="shared" si="13"/>
        <v>64.31195042185554</v>
      </c>
    </row>
    <row r="116" spans="1:5" ht="16.5">
      <c r="A116" s="18">
        <f t="shared" si="12"/>
        <v>91</v>
      </c>
      <c r="B116" s="11">
        <v>0</v>
      </c>
      <c r="C116" s="12">
        <f t="shared" si="11"/>
        <v>30.439271661048245</v>
      </c>
      <c r="D116" s="12">
        <f t="shared" si="10"/>
        <v>1.8964476824305578E-06</v>
      </c>
      <c r="E116" s="13">
        <f t="shared" si="13"/>
        <v>64.31195231830323</v>
      </c>
    </row>
    <row r="117" spans="1:5" ht="16.5">
      <c r="A117" s="18">
        <f t="shared" si="12"/>
        <v>92</v>
      </c>
      <c r="B117" s="11">
        <v>0</v>
      </c>
      <c r="C117" s="12">
        <f t="shared" si="11"/>
        <v>30.439271661048245</v>
      </c>
      <c r="D117" s="12">
        <f t="shared" si="10"/>
        <v>1.5803730686921317E-06</v>
      </c>
      <c r="E117" s="13">
        <f t="shared" si="13"/>
        <v>64.3119538986763</v>
      </c>
    </row>
    <row r="118" spans="1:5" ht="16.5">
      <c r="A118" s="18">
        <f t="shared" si="12"/>
        <v>93</v>
      </c>
      <c r="B118" s="11">
        <v>0</v>
      </c>
      <c r="C118" s="12">
        <f t="shared" si="11"/>
        <v>30.439271661048245</v>
      </c>
      <c r="D118" s="12">
        <f t="shared" si="10"/>
        <v>1.3169775572434428E-06</v>
      </c>
      <c r="E118" s="13">
        <f t="shared" si="13"/>
        <v>64.31195521565385</v>
      </c>
    </row>
    <row r="119" spans="1:5" ht="16.5">
      <c r="A119" s="18">
        <f t="shared" si="12"/>
        <v>94</v>
      </c>
      <c r="B119" s="11">
        <v>0</v>
      </c>
      <c r="C119" s="12">
        <f t="shared" si="11"/>
        <v>30.439271661048245</v>
      </c>
      <c r="D119" s="12">
        <f t="shared" si="10"/>
        <v>1.097481297702869E-06</v>
      </c>
      <c r="E119" s="13">
        <f t="shared" si="13"/>
        <v>64.31195631313516</v>
      </c>
    </row>
    <row r="120" spans="1:5" ht="16.5">
      <c r="A120" s="18">
        <f t="shared" si="12"/>
        <v>95</v>
      </c>
      <c r="B120" s="11">
        <v>0</v>
      </c>
      <c r="C120" s="12">
        <f t="shared" si="11"/>
        <v>30.439271661048245</v>
      </c>
      <c r="D120" s="12">
        <f t="shared" si="10"/>
        <v>9.145677480857244E-07</v>
      </c>
      <c r="E120" s="13">
        <f t="shared" si="13"/>
        <v>64.3119572277029</v>
      </c>
    </row>
    <row r="121" spans="1:5" ht="16.5">
      <c r="A121" s="18">
        <f t="shared" si="12"/>
        <v>96</v>
      </c>
      <c r="B121" s="11">
        <v>0</v>
      </c>
      <c r="C121" s="12">
        <f t="shared" si="11"/>
        <v>30.439271661048245</v>
      </c>
      <c r="D121" s="12">
        <f t="shared" si="10"/>
        <v>7.62139790071437E-07</v>
      </c>
      <c r="E121" s="13">
        <f t="shared" si="13"/>
        <v>64.3119579898427</v>
      </c>
    </row>
    <row r="122" spans="1:5" ht="16.5">
      <c r="A122" s="18">
        <f t="shared" si="12"/>
        <v>97</v>
      </c>
      <c r="B122" s="11">
        <v>0</v>
      </c>
      <c r="C122" s="12">
        <f t="shared" si="11"/>
        <v>30.439271661048245</v>
      </c>
      <c r="D122" s="12">
        <f>C122/(1+$B$22)^A122</f>
        <v>6.351164917261976E-07</v>
      </c>
      <c r="E122" s="13">
        <f t="shared" si="13"/>
        <v>64.31195862495919</v>
      </c>
    </row>
    <row r="123" spans="1:5" ht="16.5">
      <c r="A123" s="18">
        <f t="shared" si="12"/>
        <v>98</v>
      </c>
      <c r="B123" s="11">
        <v>0</v>
      </c>
      <c r="C123" s="12">
        <f t="shared" si="11"/>
        <v>30.439271661048245</v>
      </c>
      <c r="D123" s="12">
        <f>C123/(1+$B$22)^A123</f>
        <v>5.292637431051647E-07</v>
      </c>
      <c r="E123" s="13">
        <f t="shared" si="13"/>
        <v>64.31195915422293</v>
      </c>
    </row>
    <row r="124" spans="1:5" ht="16.5">
      <c r="A124" s="18">
        <f t="shared" si="12"/>
        <v>99</v>
      </c>
      <c r="B124" s="11">
        <v>0</v>
      </c>
      <c r="C124" s="12">
        <f t="shared" si="11"/>
        <v>30.439271661048245</v>
      </c>
      <c r="D124" s="12">
        <f>C124/(1+$B$22)^A124</f>
        <v>4.4105311925430394E-07</v>
      </c>
      <c r="E124" s="13">
        <f t="shared" si="13"/>
        <v>64.31195959527605</v>
      </c>
    </row>
    <row r="125" spans="1:5" ht="17.25" thickBot="1">
      <c r="A125" s="19">
        <f t="shared" si="12"/>
        <v>100</v>
      </c>
      <c r="B125" s="11">
        <v>0</v>
      </c>
      <c r="C125" s="14">
        <f t="shared" si="11"/>
        <v>30.439271661048245</v>
      </c>
      <c r="D125" s="14">
        <f>C125/(1+$B$22)^A125</f>
        <v>3.675442660452532E-07</v>
      </c>
      <c r="E125" s="15">
        <f t="shared" si="13"/>
        <v>64.31195996282031</v>
      </c>
    </row>
  </sheetData>
  <hyperlinks>
    <hyperlink ref="G2" r:id="rId1" display="怪老子理財說明"/>
  </hyperlinks>
  <printOptions/>
  <pageMargins left="0.75" right="0.75" top="1" bottom="1" header="0.5" footer="0.5"/>
  <pageSetup horizontalDpi="1200" verticalDpi="1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25"/>
  <sheetViews>
    <sheetView workbookViewId="0" topLeftCell="A13">
      <selection activeCell="F27" sqref="F27"/>
    </sheetView>
  </sheetViews>
  <sheetFormatPr defaultColWidth="9.00390625" defaultRowHeight="16.5"/>
  <cols>
    <col min="1" max="1" width="14.125" style="16" bestFit="1" customWidth="1"/>
    <col min="2" max="2" width="9.50390625" style="0" customWidth="1"/>
    <col min="3" max="3" width="10.50390625" style="0" bestFit="1" customWidth="1"/>
    <col min="8" max="8" width="9.00390625" style="2" customWidth="1"/>
    <col min="10" max="10" width="14.125" style="0" bestFit="1" customWidth="1"/>
    <col min="11" max="11" width="11.25390625" style="3" customWidth="1"/>
  </cols>
  <sheetData>
    <row r="2" ht="16.5">
      <c r="G2" s="53" t="s">
        <v>33</v>
      </c>
    </row>
    <row r="6" spans="3:8" ht="16.5">
      <c r="C6" s="1"/>
      <c r="H6"/>
    </row>
    <row r="7" spans="3:11" ht="17.25" thickBot="1">
      <c r="C7" s="1"/>
      <c r="H7"/>
      <c r="K7"/>
    </row>
    <row r="8" spans="3:11" ht="16.5">
      <c r="C8" s="1"/>
      <c r="H8"/>
      <c r="J8" s="30" t="s">
        <v>20</v>
      </c>
      <c r="K8" s="31" t="s">
        <v>21</v>
      </c>
    </row>
    <row r="9" spans="3:11" ht="17.25" thickBot="1">
      <c r="C9" s="1"/>
      <c r="J9" s="24">
        <v>0.0602669812608418</v>
      </c>
      <c r="K9" s="25">
        <f>SUM(K11:K20)</f>
        <v>12.26158255209196</v>
      </c>
    </row>
    <row r="10" spans="1:11" ht="33.75" thickBot="1">
      <c r="A10" s="5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33" t="s">
        <v>22</v>
      </c>
      <c r="H10" s="34" t="s">
        <v>23</v>
      </c>
      <c r="I10" s="35" t="s">
        <v>24</v>
      </c>
      <c r="J10" s="36" t="s">
        <v>25</v>
      </c>
      <c r="K10" s="32" t="s">
        <v>26</v>
      </c>
    </row>
    <row r="11" spans="1:11" ht="16.5">
      <c r="A11" s="39">
        <v>96</v>
      </c>
      <c r="B11" s="40">
        <v>3.5</v>
      </c>
      <c r="C11" s="40">
        <v>0.3</v>
      </c>
      <c r="D11" s="40">
        <v>0</v>
      </c>
      <c r="E11" s="40">
        <v>0.3</v>
      </c>
      <c r="F11" s="41">
        <v>3.8</v>
      </c>
      <c r="G11" s="20">
        <f aca="true" t="shared" si="0" ref="G11:G19">G12*(1+E12/10)</f>
        <v>1.3231227380347155</v>
      </c>
      <c r="H11" s="22">
        <f aca="true" t="shared" si="1" ref="H11:H20">G11*B11</f>
        <v>4.630929583121504</v>
      </c>
      <c r="I11" s="37">
        <f aca="true" t="shared" si="2" ref="I11:I19">(H11-H12)/H12</f>
        <v>0.2967625899280576</v>
      </c>
      <c r="J11" s="26">
        <f aca="true" t="shared" si="3" ref="J11:J19">J12*(1+$J$9)</f>
        <v>4.23328141942229</v>
      </c>
      <c r="K11" s="27">
        <f aca="true" t="shared" si="4" ref="K11:K20">(J11-H11)^2</f>
        <v>0.15812406209335722</v>
      </c>
    </row>
    <row r="12" spans="1:11" ht="16.5">
      <c r="A12" s="7">
        <v>95</v>
      </c>
      <c r="B12" s="4">
        <v>2.78</v>
      </c>
      <c r="C12" s="4">
        <v>0.3</v>
      </c>
      <c r="D12" s="4">
        <v>0</v>
      </c>
      <c r="E12" s="4">
        <v>0.3</v>
      </c>
      <c r="F12" s="42">
        <v>3.08</v>
      </c>
      <c r="G12" s="20">
        <f t="shared" si="0"/>
        <v>1.2845851825579762</v>
      </c>
      <c r="H12" s="22">
        <f t="shared" si="1"/>
        <v>3.5711468075111736</v>
      </c>
      <c r="I12" s="37">
        <f t="shared" si="2"/>
        <v>-0.23272</v>
      </c>
      <c r="J12" s="26">
        <f t="shared" si="3"/>
        <v>3.9926560896842997</v>
      </c>
      <c r="K12" s="27">
        <f t="shared" si="4"/>
        <v>0.17767007495810405</v>
      </c>
    </row>
    <row r="13" spans="1:11" ht="16.5">
      <c r="A13" s="7">
        <v>94</v>
      </c>
      <c r="B13" s="4">
        <v>3.75</v>
      </c>
      <c r="C13" s="4">
        <v>0.35</v>
      </c>
      <c r="D13" s="4">
        <v>0</v>
      </c>
      <c r="E13" s="4">
        <v>0.35</v>
      </c>
      <c r="F13" s="42">
        <v>4.1</v>
      </c>
      <c r="G13" s="20">
        <f t="shared" si="0"/>
        <v>1.24114510392075</v>
      </c>
      <c r="H13" s="22">
        <f t="shared" si="1"/>
        <v>4.654294139702812</v>
      </c>
      <c r="I13" s="37">
        <f t="shared" si="2"/>
        <v>0.009615384615384677</v>
      </c>
      <c r="J13" s="26">
        <f t="shared" si="3"/>
        <v>3.7657082227877523</v>
      </c>
      <c r="K13" s="27">
        <f t="shared" si="4"/>
        <v>0.7895849317397776</v>
      </c>
    </row>
    <row r="14" spans="1:11" ht="16.5">
      <c r="A14" s="7">
        <v>93</v>
      </c>
      <c r="B14" s="4">
        <v>3.9</v>
      </c>
      <c r="C14" s="4">
        <v>0.5</v>
      </c>
      <c r="D14" s="4">
        <v>0</v>
      </c>
      <c r="E14" s="4">
        <v>0.5</v>
      </c>
      <c r="F14" s="42">
        <v>4.4</v>
      </c>
      <c r="G14" s="20">
        <f t="shared" si="0"/>
        <v>1.1820429561149999</v>
      </c>
      <c r="H14" s="22">
        <f t="shared" si="1"/>
        <v>4.609967528848499</v>
      </c>
      <c r="I14" s="37">
        <f t="shared" si="2"/>
        <v>0.34549999999999986</v>
      </c>
      <c r="J14" s="26">
        <f t="shared" si="3"/>
        <v>3.5516603736067216</v>
      </c>
      <c r="K14" s="27">
        <f t="shared" si="4"/>
        <v>1.1200140348359442</v>
      </c>
    </row>
    <row r="15" spans="1:11" ht="16.5">
      <c r="A15" s="7">
        <v>92</v>
      </c>
      <c r="B15" s="4">
        <v>3</v>
      </c>
      <c r="C15" s="4">
        <v>0.35</v>
      </c>
      <c r="D15" s="4">
        <v>0</v>
      </c>
      <c r="E15" s="4">
        <v>0.35</v>
      </c>
      <c r="F15" s="42">
        <v>3.35</v>
      </c>
      <c r="G15" s="20">
        <f t="shared" si="0"/>
        <v>1.142070489</v>
      </c>
      <c r="H15" s="22">
        <f t="shared" si="1"/>
        <v>3.426211467</v>
      </c>
      <c r="I15" s="37">
        <f t="shared" si="2"/>
        <v>1.1749999999999998</v>
      </c>
      <c r="J15" s="26">
        <f t="shared" si="3"/>
        <v>3.3497792880272286</v>
      </c>
      <c r="K15" s="27">
        <f t="shared" si="4"/>
        <v>0.005841877982525747</v>
      </c>
    </row>
    <row r="16" spans="1:11" ht="16.5">
      <c r="A16" s="7">
        <v>91</v>
      </c>
      <c r="B16" s="4">
        <v>1.4</v>
      </c>
      <c r="C16" s="4">
        <v>0.15</v>
      </c>
      <c r="D16" s="4">
        <v>0</v>
      </c>
      <c r="E16" s="4">
        <v>0.15</v>
      </c>
      <c r="F16" s="42">
        <v>1.55</v>
      </c>
      <c r="G16" s="20">
        <f t="shared" si="0"/>
        <v>1.1251926</v>
      </c>
      <c r="H16" s="22">
        <f t="shared" si="1"/>
        <v>1.5752696400000001</v>
      </c>
      <c r="I16" s="37">
        <f t="shared" si="2"/>
        <v>0.7849999999999998</v>
      </c>
      <c r="J16" s="26">
        <f t="shared" si="3"/>
        <v>3.159373391071519</v>
      </c>
      <c r="K16" s="27">
        <f t="shared" si="4"/>
        <v>2.509384694158857</v>
      </c>
    </row>
    <row r="17" spans="1:11" ht="16.5">
      <c r="A17" s="7">
        <v>90</v>
      </c>
      <c r="B17" s="4">
        <v>0.8</v>
      </c>
      <c r="C17" s="4">
        <v>0.2</v>
      </c>
      <c r="D17" s="4">
        <v>0</v>
      </c>
      <c r="E17" s="4">
        <v>0.2</v>
      </c>
      <c r="F17" s="42">
        <v>1</v>
      </c>
      <c r="G17" s="20">
        <f t="shared" si="0"/>
        <v>1.1031300000000002</v>
      </c>
      <c r="H17" s="22">
        <f t="shared" si="1"/>
        <v>0.8825040000000002</v>
      </c>
      <c r="I17" s="37">
        <f t="shared" si="2"/>
        <v>-0.45066666666666666</v>
      </c>
      <c r="J17" s="26">
        <f t="shared" si="3"/>
        <v>2.979790417800689</v>
      </c>
      <c r="K17" s="27">
        <f t="shared" si="4"/>
        <v>4.398610318291245</v>
      </c>
    </row>
    <row r="18" spans="1:11" ht="16.5">
      <c r="A18" s="7">
        <v>89</v>
      </c>
      <c r="B18" s="4">
        <v>1.5</v>
      </c>
      <c r="C18" s="4">
        <v>0.3</v>
      </c>
      <c r="D18" s="4">
        <v>0</v>
      </c>
      <c r="E18" s="4">
        <v>0.3</v>
      </c>
      <c r="F18" s="42">
        <v>1.8</v>
      </c>
      <c r="G18" s="20">
        <f t="shared" si="0"/>
        <v>1.0710000000000002</v>
      </c>
      <c r="H18" s="22">
        <f t="shared" si="1"/>
        <v>1.6065000000000003</v>
      </c>
      <c r="I18" s="37">
        <f t="shared" si="2"/>
        <v>0.17692307692307693</v>
      </c>
      <c r="J18" s="26">
        <f t="shared" si="3"/>
        <v>2.810415178879946</v>
      </c>
      <c r="K18" s="27">
        <f t="shared" si="4"/>
        <v>1.4494117579375314</v>
      </c>
    </row>
    <row r="19" spans="1:11" ht="16.5">
      <c r="A19" s="7">
        <v>88</v>
      </c>
      <c r="B19" s="4">
        <v>1.3</v>
      </c>
      <c r="C19" s="4">
        <v>0.2</v>
      </c>
      <c r="D19" s="4">
        <v>0</v>
      </c>
      <c r="E19" s="4">
        <v>0.2</v>
      </c>
      <c r="F19" s="42">
        <v>1.5</v>
      </c>
      <c r="G19" s="20">
        <f t="shared" si="0"/>
        <v>1.05</v>
      </c>
      <c r="H19" s="22">
        <f t="shared" si="1"/>
        <v>1.3650000000000002</v>
      </c>
      <c r="I19" s="37">
        <f t="shared" si="2"/>
        <v>-0.4539999999999999</v>
      </c>
      <c r="J19" s="26">
        <f t="shared" si="3"/>
        <v>2.6506674531521046</v>
      </c>
      <c r="K19" s="27">
        <f t="shared" si="4"/>
        <v>1.6529408000946186</v>
      </c>
    </row>
    <row r="20" spans="1:11" ht="17.25" thickBot="1">
      <c r="A20" s="8">
        <v>87</v>
      </c>
      <c r="B20" s="9">
        <v>2.5</v>
      </c>
      <c r="C20" s="9">
        <v>0.5</v>
      </c>
      <c r="D20" s="9">
        <v>0</v>
      </c>
      <c r="E20" s="9">
        <v>0.5</v>
      </c>
      <c r="F20" s="43">
        <v>3</v>
      </c>
      <c r="G20" s="21">
        <v>1</v>
      </c>
      <c r="H20" s="23">
        <f t="shared" si="1"/>
        <v>2.5</v>
      </c>
      <c r="I20" s="38">
        <v>0</v>
      </c>
      <c r="J20" s="28">
        <f>H20</f>
        <v>2.5</v>
      </c>
      <c r="K20" s="29">
        <f t="shared" si="4"/>
        <v>0</v>
      </c>
    </row>
    <row r="21" ht="17.25" thickBot="1"/>
    <row r="22" spans="1:11" ht="33">
      <c r="A22" s="44" t="s">
        <v>27</v>
      </c>
      <c r="B22" s="10">
        <v>0.2</v>
      </c>
      <c r="K22"/>
    </row>
    <row r="23" spans="1:2" ht="17.25" thickBot="1">
      <c r="A23" s="49" t="s">
        <v>28</v>
      </c>
      <c r="B23" s="50">
        <f>SUM(D26:D125)</f>
        <v>26.917699753167064</v>
      </c>
    </row>
    <row r="24" spans="1:5" ht="16.5">
      <c r="A24" s="17" t="s">
        <v>29</v>
      </c>
      <c r="B24" s="45" t="s">
        <v>24</v>
      </c>
      <c r="C24" s="46" t="s">
        <v>30</v>
      </c>
      <c r="D24" s="45" t="s">
        <v>31</v>
      </c>
      <c r="E24" s="47" t="s">
        <v>32</v>
      </c>
    </row>
    <row r="25" spans="1:5" ht="16.5">
      <c r="A25" s="18">
        <v>0</v>
      </c>
      <c r="B25" s="51"/>
      <c r="C25" s="12">
        <f>B11</f>
        <v>3.5</v>
      </c>
      <c r="D25" s="51"/>
      <c r="E25" s="52"/>
    </row>
    <row r="26" spans="1:5" ht="16.5">
      <c r="A26" s="18">
        <v>1</v>
      </c>
      <c r="B26" s="11">
        <v>0.06</v>
      </c>
      <c r="C26" s="12">
        <f aca="true" t="shared" si="5" ref="C26:C57">C25*(1+B26)</f>
        <v>3.71</v>
      </c>
      <c r="D26" s="12">
        <f aca="true" t="shared" si="6" ref="D26:D57">C26/(1+$B$22)^A26</f>
        <v>3.091666666666667</v>
      </c>
      <c r="E26" s="13">
        <f>D26</f>
        <v>3.091666666666667</v>
      </c>
    </row>
    <row r="27" spans="1:5" ht="16.5">
      <c r="A27" s="18">
        <f aca="true" t="shared" si="7" ref="A27:A58">A26+1</f>
        <v>2</v>
      </c>
      <c r="B27" s="11">
        <v>0.06</v>
      </c>
      <c r="C27" s="12">
        <f t="shared" si="5"/>
        <v>3.9326000000000003</v>
      </c>
      <c r="D27" s="12">
        <f t="shared" si="6"/>
        <v>2.7309722222222224</v>
      </c>
      <c r="E27" s="13">
        <f aca="true" t="shared" si="8" ref="E27:E58">E26+D27</f>
        <v>5.822638888888889</v>
      </c>
    </row>
    <row r="28" spans="1:5" ht="16.5">
      <c r="A28" s="18">
        <f t="shared" si="7"/>
        <v>3</v>
      </c>
      <c r="B28" s="11">
        <v>0.06</v>
      </c>
      <c r="C28" s="12">
        <f t="shared" si="5"/>
        <v>4.168556000000001</v>
      </c>
      <c r="D28" s="12">
        <f t="shared" si="6"/>
        <v>2.4123587962962967</v>
      </c>
      <c r="E28" s="13">
        <f t="shared" si="8"/>
        <v>8.234997685185185</v>
      </c>
    </row>
    <row r="29" spans="1:5" ht="16.5">
      <c r="A29" s="18">
        <f t="shared" si="7"/>
        <v>4</v>
      </c>
      <c r="B29" s="11">
        <v>0.06</v>
      </c>
      <c r="C29" s="12">
        <f t="shared" si="5"/>
        <v>4.418669360000001</v>
      </c>
      <c r="D29" s="12">
        <f t="shared" si="6"/>
        <v>2.1309169367283958</v>
      </c>
      <c r="E29" s="13">
        <f t="shared" si="8"/>
        <v>10.36591462191358</v>
      </c>
    </row>
    <row r="30" spans="1:5" ht="16.5">
      <c r="A30" s="18">
        <f t="shared" si="7"/>
        <v>5</v>
      </c>
      <c r="B30" s="11">
        <v>0.06</v>
      </c>
      <c r="C30" s="12">
        <f t="shared" si="5"/>
        <v>4.683789521600001</v>
      </c>
      <c r="D30" s="12">
        <f t="shared" si="6"/>
        <v>1.8823099607767497</v>
      </c>
      <c r="E30" s="13">
        <f t="shared" si="8"/>
        <v>12.24822458269033</v>
      </c>
    </row>
    <row r="31" spans="1:5" ht="16.5">
      <c r="A31" s="18">
        <f t="shared" si="7"/>
        <v>6</v>
      </c>
      <c r="B31" s="11">
        <v>0.06</v>
      </c>
      <c r="C31" s="12">
        <f t="shared" si="5"/>
        <v>4.9648168928960015</v>
      </c>
      <c r="D31" s="12">
        <f t="shared" si="6"/>
        <v>1.6627071320194622</v>
      </c>
      <c r="E31" s="13">
        <f t="shared" si="8"/>
        <v>13.910931714709793</v>
      </c>
    </row>
    <row r="32" spans="1:5" ht="16.5">
      <c r="A32" s="18">
        <f t="shared" si="7"/>
        <v>7</v>
      </c>
      <c r="B32" s="11">
        <v>0.06</v>
      </c>
      <c r="C32" s="12">
        <f t="shared" si="5"/>
        <v>5.262705906469762</v>
      </c>
      <c r="D32" s="12">
        <f t="shared" si="6"/>
        <v>1.4687246332838584</v>
      </c>
      <c r="E32" s="13">
        <f t="shared" si="8"/>
        <v>15.379656347993652</v>
      </c>
    </row>
    <row r="33" spans="1:5" ht="16.5">
      <c r="A33" s="18">
        <f t="shared" si="7"/>
        <v>8</v>
      </c>
      <c r="B33" s="11">
        <v>0.06</v>
      </c>
      <c r="C33" s="12">
        <f t="shared" si="5"/>
        <v>5.578468260857948</v>
      </c>
      <c r="D33" s="12">
        <f t="shared" si="6"/>
        <v>1.2973734260674084</v>
      </c>
      <c r="E33" s="13">
        <f t="shared" si="8"/>
        <v>16.67702977406106</v>
      </c>
    </row>
    <row r="34" spans="1:5" ht="16.5">
      <c r="A34" s="18">
        <f t="shared" si="7"/>
        <v>9</v>
      </c>
      <c r="B34" s="11">
        <v>0.06</v>
      </c>
      <c r="C34" s="12">
        <f t="shared" si="5"/>
        <v>5.913176356509425</v>
      </c>
      <c r="D34" s="12">
        <f t="shared" si="6"/>
        <v>1.1460131930262107</v>
      </c>
      <c r="E34" s="13">
        <f t="shared" si="8"/>
        <v>17.82304296708727</v>
      </c>
    </row>
    <row r="35" spans="1:5" ht="16.5">
      <c r="A35" s="18">
        <f t="shared" si="7"/>
        <v>10</v>
      </c>
      <c r="B35" s="11">
        <v>0.06</v>
      </c>
      <c r="C35" s="12">
        <f t="shared" si="5"/>
        <v>6.26796693789999</v>
      </c>
      <c r="D35" s="12">
        <f t="shared" si="6"/>
        <v>1.0123116538398194</v>
      </c>
      <c r="E35" s="13">
        <f t="shared" si="8"/>
        <v>18.83535462092709</v>
      </c>
    </row>
    <row r="36" spans="1:5" ht="16.5">
      <c r="A36" s="18">
        <f t="shared" si="7"/>
        <v>11</v>
      </c>
      <c r="B36" s="11">
        <v>0.06</v>
      </c>
      <c r="C36" s="12">
        <f t="shared" si="5"/>
        <v>6.64404495417399</v>
      </c>
      <c r="D36" s="12">
        <f t="shared" si="6"/>
        <v>0.8942086275585073</v>
      </c>
      <c r="E36" s="13">
        <f t="shared" si="8"/>
        <v>19.729563248485597</v>
      </c>
    </row>
    <row r="37" spans="1:5" ht="16.5">
      <c r="A37" s="18">
        <f t="shared" si="7"/>
        <v>12</v>
      </c>
      <c r="B37" s="11">
        <v>0.06</v>
      </c>
      <c r="C37" s="12">
        <f t="shared" si="5"/>
        <v>7.042687651424429</v>
      </c>
      <c r="D37" s="12">
        <f t="shared" si="6"/>
        <v>0.7898842876766814</v>
      </c>
      <c r="E37" s="13">
        <f t="shared" si="8"/>
        <v>20.51944753616228</v>
      </c>
    </row>
    <row r="38" spans="1:5" ht="16.5">
      <c r="A38" s="18">
        <f t="shared" si="7"/>
        <v>13</v>
      </c>
      <c r="B38" s="11">
        <v>0.06</v>
      </c>
      <c r="C38" s="12">
        <f t="shared" si="5"/>
        <v>7.465248910509895</v>
      </c>
      <c r="D38" s="12">
        <f t="shared" si="6"/>
        <v>0.6977311207810686</v>
      </c>
      <c r="E38" s="13">
        <f t="shared" si="8"/>
        <v>21.217178656943346</v>
      </c>
    </row>
    <row r="39" spans="1:5" ht="16.5">
      <c r="A39" s="18">
        <f t="shared" si="7"/>
        <v>14</v>
      </c>
      <c r="B39" s="11">
        <v>0.06</v>
      </c>
      <c r="C39" s="12">
        <f t="shared" si="5"/>
        <v>7.913163845140489</v>
      </c>
      <c r="D39" s="12">
        <f t="shared" si="6"/>
        <v>0.616329156689944</v>
      </c>
      <c r="E39" s="13">
        <f t="shared" si="8"/>
        <v>21.83350781363329</v>
      </c>
    </row>
    <row r="40" spans="1:5" ht="16.5">
      <c r="A40" s="18">
        <f t="shared" si="7"/>
        <v>15</v>
      </c>
      <c r="B40" s="11">
        <v>0.06</v>
      </c>
      <c r="C40" s="12">
        <f t="shared" si="5"/>
        <v>8.38795367584892</v>
      </c>
      <c r="D40" s="12">
        <f t="shared" si="6"/>
        <v>0.5444240884094506</v>
      </c>
      <c r="E40" s="13">
        <f t="shared" si="8"/>
        <v>22.37793190204274</v>
      </c>
    </row>
    <row r="41" spans="1:5" ht="16.5">
      <c r="A41" s="18">
        <f t="shared" si="7"/>
        <v>16</v>
      </c>
      <c r="B41" s="11">
        <v>0.06</v>
      </c>
      <c r="C41" s="12">
        <f t="shared" si="5"/>
        <v>8.891230896399856</v>
      </c>
      <c r="D41" s="12">
        <f t="shared" si="6"/>
        <v>0.48090794476168147</v>
      </c>
      <c r="E41" s="13">
        <f t="shared" si="8"/>
        <v>22.858839846804422</v>
      </c>
    </row>
    <row r="42" spans="1:5" ht="16.5">
      <c r="A42" s="18">
        <f t="shared" si="7"/>
        <v>17</v>
      </c>
      <c r="B42" s="11">
        <v>0.06</v>
      </c>
      <c r="C42" s="12">
        <f t="shared" si="5"/>
        <v>9.424704750183848</v>
      </c>
      <c r="D42" s="12">
        <f t="shared" si="6"/>
        <v>0.4248020178728187</v>
      </c>
      <c r="E42" s="13">
        <f t="shared" si="8"/>
        <v>23.28364186467724</v>
      </c>
    </row>
    <row r="43" spans="1:5" ht="16.5">
      <c r="A43" s="18">
        <f t="shared" si="7"/>
        <v>18</v>
      </c>
      <c r="B43" s="11">
        <v>0.06</v>
      </c>
      <c r="C43" s="12">
        <f t="shared" si="5"/>
        <v>9.990187035194879</v>
      </c>
      <c r="D43" s="12">
        <f t="shared" si="6"/>
        <v>0.37524178245432316</v>
      </c>
      <c r="E43" s="13">
        <f t="shared" si="8"/>
        <v>23.658883647131564</v>
      </c>
    </row>
    <row r="44" spans="1:5" ht="16.5">
      <c r="A44" s="18">
        <f t="shared" si="7"/>
        <v>19</v>
      </c>
      <c r="B44" s="11">
        <v>0.06</v>
      </c>
      <c r="C44" s="12">
        <f t="shared" si="5"/>
        <v>10.589598257306571</v>
      </c>
      <c r="D44" s="12">
        <f t="shared" si="6"/>
        <v>0.3314635745013188</v>
      </c>
      <c r="E44" s="13">
        <f t="shared" si="8"/>
        <v>23.99034722163288</v>
      </c>
    </row>
    <row r="45" spans="1:5" ht="16.5">
      <c r="A45" s="18">
        <f t="shared" si="7"/>
        <v>20</v>
      </c>
      <c r="B45" s="11">
        <v>0.06</v>
      </c>
      <c r="C45" s="12">
        <f t="shared" si="5"/>
        <v>11.224974152744966</v>
      </c>
      <c r="D45" s="12">
        <f t="shared" si="6"/>
        <v>0.29279282414283164</v>
      </c>
      <c r="E45" s="13">
        <f t="shared" si="8"/>
        <v>24.283140045775713</v>
      </c>
    </row>
    <row r="46" spans="1:5" ht="16.5">
      <c r="A46" s="18">
        <f t="shared" si="7"/>
        <v>21</v>
      </c>
      <c r="B46" s="11">
        <v>0.08</v>
      </c>
      <c r="C46" s="12">
        <f t="shared" si="5"/>
        <v>12.122972084964564</v>
      </c>
      <c r="D46" s="12">
        <f t="shared" si="6"/>
        <v>0.26351354172854846</v>
      </c>
      <c r="E46" s="13">
        <f t="shared" si="8"/>
        <v>24.546653587504263</v>
      </c>
    </row>
    <row r="47" spans="1:5" ht="16.5">
      <c r="A47" s="18">
        <f t="shared" si="7"/>
        <v>22</v>
      </c>
      <c r="B47" s="11">
        <v>0.08</v>
      </c>
      <c r="C47" s="12">
        <f t="shared" si="5"/>
        <v>13.09280985176173</v>
      </c>
      <c r="D47" s="12">
        <f t="shared" si="6"/>
        <v>0.23716218755569368</v>
      </c>
      <c r="E47" s="13">
        <f t="shared" si="8"/>
        <v>24.783815775059956</v>
      </c>
    </row>
    <row r="48" spans="1:5" ht="16.5">
      <c r="A48" s="18">
        <f t="shared" si="7"/>
        <v>23</v>
      </c>
      <c r="B48" s="11">
        <v>0.08</v>
      </c>
      <c r="C48" s="12">
        <f t="shared" si="5"/>
        <v>14.140234639902669</v>
      </c>
      <c r="D48" s="12">
        <f t="shared" si="6"/>
        <v>0.2134459688001243</v>
      </c>
      <c r="E48" s="13">
        <f t="shared" si="8"/>
        <v>24.99726174386008</v>
      </c>
    </row>
    <row r="49" spans="1:5" ht="16.5">
      <c r="A49" s="18">
        <f t="shared" si="7"/>
        <v>24</v>
      </c>
      <c r="B49" s="11">
        <v>0.08</v>
      </c>
      <c r="C49" s="12">
        <f t="shared" si="5"/>
        <v>15.271453411094884</v>
      </c>
      <c r="D49" s="12">
        <f t="shared" si="6"/>
        <v>0.1921013719201119</v>
      </c>
      <c r="E49" s="13">
        <f t="shared" si="8"/>
        <v>25.189363115780193</v>
      </c>
    </row>
    <row r="50" spans="1:5" ht="16.5">
      <c r="A50" s="18">
        <f t="shared" si="7"/>
        <v>25</v>
      </c>
      <c r="B50" s="11">
        <v>0.08</v>
      </c>
      <c r="C50" s="12">
        <f t="shared" si="5"/>
        <v>16.493169683982476</v>
      </c>
      <c r="D50" s="12">
        <f t="shared" si="6"/>
        <v>0.1728912347281007</v>
      </c>
      <c r="E50" s="13">
        <f t="shared" si="8"/>
        <v>25.362254350508294</v>
      </c>
    </row>
    <row r="51" spans="1:5" ht="16.5">
      <c r="A51" s="18">
        <f t="shared" si="7"/>
        <v>26</v>
      </c>
      <c r="B51" s="11">
        <v>0.08</v>
      </c>
      <c r="C51" s="12">
        <f t="shared" si="5"/>
        <v>17.812623258701077</v>
      </c>
      <c r="D51" s="12">
        <f t="shared" si="6"/>
        <v>0.15560211125529066</v>
      </c>
      <c r="E51" s="13">
        <f t="shared" si="8"/>
        <v>25.517856461763586</v>
      </c>
    </row>
    <row r="52" spans="1:5" ht="16.5">
      <c r="A52" s="18">
        <f t="shared" si="7"/>
        <v>27</v>
      </c>
      <c r="B52" s="11">
        <v>0.08</v>
      </c>
      <c r="C52" s="12">
        <f t="shared" si="5"/>
        <v>19.237633119397163</v>
      </c>
      <c r="D52" s="12">
        <f t="shared" si="6"/>
        <v>0.14004190012976162</v>
      </c>
      <c r="E52" s="13">
        <f t="shared" si="8"/>
        <v>25.65789836189335</v>
      </c>
    </row>
    <row r="53" spans="1:5" ht="16.5">
      <c r="A53" s="18">
        <f t="shared" si="7"/>
        <v>28</v>
      </c>
      <c r="B53" s="11">
        <v>0.08</v>
      </c>
      <c r="C53" s="12">
        <f t="shared" si="5"/>
        <v>20.776643768948936</v>
      </c>
      <c r="D53" s="12">
        <f t="shared" si="6"/>
        <v>0.12603771011678544</v>
      </c>
      <c r="E53" s="13">
        <f t="shared" si="8"/>
        <v>25.783936072010135</v>
      </c>
    </row>
    <row r="54" spans="1:5" ht="16.5">
      <c r="A54" s="18">
        <f t="shared" si="7"/>
        <v>29</v>
      </c>
      <c r="B54" s="11">
        <v>0.08</v>
      </c>
      <c r="C54" s="12">
        <f t="shared" si="5"/>
        <v>22.438775270464852</v>
      </c>
      <c r="D54" s="12">
        <f t="shared" si="6"/>
        <v>0.1134339391051069</v>
      </c>
      <c r="E54" s="13">
        <f t="shared" si="8"/>
        <v>25.897370011115243</v>
      </c>
    </row>
    <row r="55" spans="1:5" ht="16.5">
      <c r="A55" s="18">
        <f t="shared" si="7"/>
        <v>30</v>
      </c>
      <c r="B55" s="11">
        <v>0.08</v>
      </c>
      <c r="C55" s="12">
        <f t="shared" si="5"/>
        <v>24.23387729210204</v>
      </c>
      <c r="D55" s="12">
        <f t="shared" si="6"/>
        <v>0.10209054519459622</v>
      </c>
      <c r="E55" s="13">
        <f t="shared" si="8"/>
        <v>25.999460556309838</v>
      </c>
    </row>
    <row r="56" spans="1:5" ht="16.5">
      <c r="A56" s="18">
        <f t="shared" si="7"/>
        <v>31</v>
      </c>
      <c r="B56" s="11">
        <v>0.08</v>
      </c>
      <c r="C56" s="12">
        <f t="shared" si="5"/>
        <v>26.172587475470205</v>
      </c>
      <c r="D56" s="12">
        <f t="shared" si="6"/>
        <v>0.09188149067513661</v>
      </c>
      <c r="E56" s="13">
        <f t="shared" si="8"/>
        <v>26.091342046984973</v>
      </c>
    </row>
    <row r="57" spans="1:5" ht="16.5">
      <c r="A57" s="18">
        <f t="shared" si="7"/>
        <v>32</v>
      </c>
      <c r="B57" s="11">
        <v>0.08</v>
      </c>
      <c r="C57" s="12">
        <f t="shared" si="5"/>
        <v>28.266394473507823</v>
      </c>
      <c r="D57" s="12">
        <f t="shared" si="6"/>
        <v>0.08269334160762297</v>
      </c>
      <c r="E57" s="13">
        <f t="shared" si="8"/>
        <v>26.174035388592596</v>
      </c>
    </row>
    <row r="58" spans="1:5" ht="16.5">
      <c r="A58" s="18">
        <f t="shared" si="7"/>
        <v>33</v>
      </c>
      <c r="B58" s="11">
        <v>0.08</v>
      </c>
      <c r="C58" s="12">
        <f aca="true" t="shared" si="9" ref="C58:C89">C57*(1+B58)</f>
        <v>30.52770603138845</v>
      </c>
      <c r="D58" s="12">
        <f aca="true" t="shared" si="10" ref="D58:D89">C58/(1+$B$22)^A58</f>
        <v>0.07442400744686069</v>
      </c>
      <c r="E58" s="13">
        <f t="shared" si="8"/>
        <v>26.248459396039458</v>
      </c>
    </row>
    <row r="59" spans="1:5" ht="16.5">
      <c r="A59" s="18">
        <f aca="true" t="shared" si="11" ref="A59:A90">A58+1</f>
        <v>34</v>
      </c>
      <c r="B59" s="11">
        <v>0.08</v>
      </c>
      <c r="C59" s="12">
        <f t="shared" si="9"/>
        <v>32.969922513899526</v>
      </c>
      <c r="D59" s="12">
        <f t="shared" si="10"/>
        <v>0.06698160670217461</v>
      </c>
      <c r="E59" s="13">
        <f aca="true" t="shared" si="12" ref="E59:E90">E58+D59</f>
        <v>26.315441002741633</v>
      </c>
    </row>
    <row r="60" spans="1:5" ht="16.5">
      <c r="A60" s="18">
        <f t="shared" si="11"/>
        <v>35</v>
      </c>
      <c r="B60" s="11">
        <v>0.08</v>
      </c>
      <c r="C60" s="12">
        <f t="shared" si="9"/>
        <v>35.60751631501149</v>
      </c>
      <c r="D60" s="12">
        <f t="shared" si="10"/>
        <v>0.06028344603195715</v>
      </c>
      <c r="E60" s="13">
        <f t="shared" si="12"/>
        <v>26.37572444877359</v>
      </c>
    </row>
    <row r="61" spans="1:5" ht="16.5">
      <c r="A61" s="18">
        <f t="shared" si="11"/>
        <v>36</v>
      </c>
      <c r="B61" s="11">
        <v>0.08</v>
      </c>
      <c r="C61" s="12">
        <f t="shared" si="9"/>
        <v>38.45611762021241</v>
      </c>
      <c r="D61" s="12">
        <f t="shared" si="10"/>
        <v>0.05425510142876144</v>
      </c>
      <c r="E61" s="13">
        <f t="shared" si="12"/>
        <v>26.42997955020235</v>
      </c>
    </row>
    <row r="62" spans="1:5" ht="16.5">
      <c r="A62" s="18">
        <f t="shared" si="11"/>
        <v>37</v>
      </c>
      <c r="B62" s="11">
        <v>0.08</v>
      </c>
      <c r="C62" s="12">
        <f t="shared" si="9"/>
        <v>41.53260702982941</v>
      </c>
      <c r="D62" s="12">
        <f t="shared" si="10"/>
        <v>0.0488295912858853</v>
      </c>
      <c r="E62" s="13">
        <f t="shared" si="12"/>
        <v>26.478809141488235</v>
      </c>
    </row>
    <row r="63" spans="1:5" ht="16.5">
      <c r="A63" s="18">
        <f t="shared" si="11"/>
        <v>38</v>
      </c>
      <c r="B63" s="11">
        <v>0.08</v>
      </c>
      <c r="C63" s="12">
        <f t="shared" si="9"/>
        <v>44.855215592215764</v>
      </c>
      <c r="D63" s="12">
        <f t="shared" si="10"/>
        <v>0.04394663215729678</v>
      </c>
      <c r="E63" s="13">
        <f t="shared" si="12"/>
        <v>26.52275577364553</v>
      </c>
    </row>
    <row r="64" spans="1:5" ht="16.5">
      <c r="A64" s="18">
        <f t="shared" si="11"/>
        <v>39</v>
      </c>
      <c r="B64" s="11">
        <v>0.08</v>
      </c>
      <c r="C64" s="12">
        <f t="shared" si="9"/>
        <v>48.44363283959303</v>
      </c>
      <c r="D64" s="12">
        <f t="shared" si="10"/>
        <v>0.0395519689415671</v>
      </c>
      <c r="E64" s="13">
        <f t="shared" si="12"/>
        <v>26.562307742587098</v>
      </c>
    </row>
    <row r="65" spans="1:5" ht="16.5">
      <c r="A65" s="18">
        <f t="shared" si="11"/>
        <v>40</v>
      </c>
      <c r="B65" s="11">
        <v>0.08</v>
      </c>
      <c r="C65" s="12">
        <f t="shared" si="9"/>
        <v>52.31912346676047</v>
      </c>
      <c r="D65" s="12">
        <f t="shared" si="10"/>
        <v>0.035596772047410394</v>
      </c>
      <c r="E65" s="13">
        <f t="shared" si="12"/>
        <v>26.597904514634507</v>
      </c>
    </row>
    <row r="66" spans="1:5" ht="16.5">
      <c r="A66" s="18">
        <f t="shared" si="11"/>
        <v>41</v>
      </c>
      <c r="B66" s="11">
        <v>0.08</v>
      </c>
      <c r="C66" s="12">
        <f t="shared" si="9"/>
        <v>56.504653344101314</v>
      </c>
      <c r="D66" s="12">
        <f t="shared" si="10"/>
        <v>0.03203709484266936</v>
      </c>
      <c r="E66" s="13">
        <f t="shared" si="12"/>
        <v>26.629941609477175</v>
      </c>
    </row>
    <row r="67" spans="1:5" ht="16.5">
      <c r="A67" s="18">
        <f t="shared" si="11"/>
        <v>42</v>
      </c>
      <c r="B67" s="11">
        <v>0.08</v>
      </c>
      <c r="C67" s="12">
        <f t="shared" si="9"/>
        <v>61.025025611629424</v>
      </c>
      <c r="D67" s="12">
        <f t="shared" si="10"/>
        <v>0.028833385358402422</v>
      </c>
      <c r="E67" s="13">
        <f t="shared" si="12"/>
        <v>26.65877499483558</v>
      </c>
    </row>
    <row r="68" spans="1:5" ht="16.5">
      <c r="A68" s="18">
        <f t="shared" si="11"/>
        <v>43</v>
      </c>
      <c r="B68" s="11">
        <v>0.08</v>
      </c>
      <c r="C68" s="12">
        <f t="shared" si="9"/>
        <v>65.90702766055978</v>
      </c>
      <c r="D68" s="12">
        <f t="shared" si="10"/>
        <v>0.025950046822562182</v>
      </c>
      <c r="E68" s="13">
        <f t="shared" si="12"/>
        <v>26.68472504165814</v>
      </c>
    </row>
    <row r="69" spans="1:5" ht="16.5">
      <c r="A69" s="18">
        <f t="shared" si="11"/>
        <v>44</v>
      </c>
      <c r="B69" s="11">
        <v>0.08</v>
      </c>
      <c r="C69" s="12">
        <f t="shared" si="9"/>
        <v>71.17958987340457</v>
      </c>
      <c r="D69" s="12">
        <f t="shared" si="10"/>
        <v>0.023355042140305968</v>
      </c>
      <c r="E69" s="13">
        <f t="shared" si="12"/>
        <v>26.708080083798446</v>
      </c>
    </row>
    <row r="70" spans="1:5" ht="16.5">
      <c r="A70" s="18">
        <f t="shared" si="11"/>
        <v>45</v>
      </c>
      <c r="B70" s="11">
        <v>0.08</v>
      </c>
      <c r="C70" s="12">
        <f t="shared" si="9"/>
        <v>76.87395706327693</v>
      </c>
      <c r="D70" s="12">
        <f t="shared" si="10"/>
        <v>0.02101953792627537</v>
      </c>
      <c r="E70" s="13">
        <f t="shared" si="12"/>
        <v>26.72909962172472</v>
      </c>
    </row>
    <row r="71" spans="1:5" ht="16.5">
      <c r="A71" s="18">
        <f t="shared" si="11"/>
        <v>46</v>
      </c>
      <c r="B71" s="11">
        <v>0.08</v>
      </c>
      <c r="C71" s="12">
        <f t="shared" si="9"/>
        <v>83.02387362833909</v>
      </c>
      <c r="D71" s="12">
        <f t="shared" si="10"/>
        <v>0.018917584133647837</v>
      </c>
      <c r="E71" s="13">
        <f t="shared" si="12"/>
        <v>26.748017205858368</v>
      </c>
    </row>
    <row r="72" spans="1:5" ht="16.5">
      <c r="A72" s="18">
        <f t="shared" si="11"/>
        <v>47</v>
      </c>
      <c r="B72" s="11">
        <v>0.08</v>
      </c>
      <c r="C72" s="12">
        <f t="shared" si="9"/>
        <v>89.66578351860622</v>
      </c>
      <c r="D72" s="12">
        <f t="shared" si="10"/>
        <v>0.017025825720283053</v>
      </c>
      <c r="E72" s="13">
        <f t="shared" si="12"/>
        <v>26.76504303157865</v>
      </c>
    </row>
    <row r="73" spans="1:5" ht="16.5">
      <c r="A73" s="18">
        <f t="shared" si="11"/>
        <v>48</v>
      </c>
      <c r="B73" s="11">
        <v>0.08</v>
      </c>
      <c r="C73" s="12">
        <f t="shared" si="9"/>
        <v>96.83904620009473</v>
      </c>
      <c r="D73" s="12">
        <f t="shared" si="10"/>
        <v>0.01532324314825475</v>
      </c>
      <c r="E73" s="13">
        <f t="shared" si="12"/>
        <v>26.780366274726905</v>
      </c>
    </row>
    <row r="74" spans="1:5" ht="16.5">
      <c r="A74" s="18">
        <f t="shared" si="11"/>
        <v>49</v>
      </c>
      <c r="B74" s="11">
        <v>0.08</v>
      </c>
      <c r="C74" s="12">
        <f t="shared" si="9"/>
        <v>104.58616989610232</v>
      </c>
      <c r="D74" s="12">
        <f t="shared" si="10"/>
        <v>0.013790918833429276</v>
      </c>
      <c r="E74" s="13">
        <f t="shared" si="12"/>
        <v>26.794157193560334</v>
      </c>
    </row>
    <row r="75" spans="1:5" ht="16.5">
      <c r="A75" s="18">
        <f t="shared" si="11"/>
        <v>50</v>
      </c>
      <c r="B75" s="11">
        <v>0.08</v>
      </c>
      <c r="C75" s="12">
        <f t="shared" si="9"/>
        <v>112.95306348779052</v>
      </c>
      <c r="D75" s="12">
        <f t="shared" si="10"/>
        <v>0.01241182695008635</v>
      </c>
      <c r="E75" s="13">
        <f t="shared" si="12"/>
        <v>26.80656902051042</v>
      </c>
    </row>
    <row r="76" spans="1:5" ht="16.5">
      <c r="A76" s="18">
        <f t="shared" si="11"/>
        <v>51</v>
      </c>
      <c r="B76" s="11">
        <v>0.08</v>
      </c>
      <c r="C76" s="12">
        <f t="shared" si="9"/>
        <v>121.98930856681376</v>
      </c>
      <c r="D76" s="12">
        <f t="shared" si="10"/>
        <v>0.011170644255077716</v>
      </c>
      <c r="E76" s="13">
        <f t="shared" si="12"/>
        <v>26.817739664765497</v>
      </c>
    </row>
    <row r="77" spans="1:5" ht="16.5">
      <c r="A77" s="18">
        <f t="shared" si="11"/>
        <v>52</v>
      </c>
      <c r="B77" s="11">
        <v>0.08</v>
      </c>
      <c r="C77" s="12">
        <f t="shared" si="9"/>
        <v>131.74845325215887</v>
      </c>
      <c r="D77" s="12">
        <f t="shared" si="10"/>
        <v>0.010053579829569944</v>
      </c>
      <c r="E77" s="13">
        <f t="shared" si="12"/>
        <v>26.827793244595068</v>
      </c>
    </row>
    <row r="78" spans="1:5" ht="16.5">
      <c r="A78" s="18">
        <f t="shared" si="11"/>
        <v>53</v>
      </c>
      <c r="B78" s="11">
        <v>0.08</v>
      </c>
      <c r="C78" s="12">
        <f t="shared" si="9"/>
        <v>142.2883295123316</v>
      </c>
      <c r="D78" s="12">
        <f t="shared" si="10"/>
        <v>0.009048221846612952</v>
      </c>
      <c r="E78" s="13">
        <f t="shared" si="12"/>
        <v>26.83684146644168</v>
      </c>
    </row>
    <row r="79" spans="1:5" ht="16.5">
      <c r="A79" s="18">
        <f t="shared" si="11"/>
        <v>54</v>
      </c>
      <c r="B79" s="11">
        <v>0.08</v>
      </c>
      <c r="C79" s="12">
        <f t="shared" si="9"/>
        <v>153.67139587331812</v>
      </c>
      <c r="D79" s="12">
        <f t="shared" si="10"/>
        <v>0.008143399661951656</v>
      </c>
      <c r="E79" s="13">
        <f t="shared" si="12"/>
        <v>26.84498486610363</v>
      </c>
    </row>
    <row r="80" spans="1:5" ht="16.5">
      <c r="A80" s="18">
        <f t="shared" si="11"/>
        <v>55</v>
      </c>
      <c r="B80" s="11">
        <v>0.08</v>
      </c>
      <c r="C80" s="12">
        <f t="shared" si="9"/>
        <v>165.9651075431836</v>
      </c>
      <c r="D80" s="12">
        <f t="shared" si="10"/>
        <v>0.007329059695756493</v>
      </c>
      <c r="E80" s="13">
        <f t="shared" si="12"/>
        <v>26.852313925799386</v>
      </c>
    </row>
    <row r="81" spans="1:5" ht="16.5">
      <c r="A81" s="18">
        <f t="shared" si="11"/>
        <v>56</v>
      </c>
      <c r="B81" s="11">
        <v>0.08</v>
      </c>
      <c r="C81" s="12">
        <f t="shared" si="9"/>
        <v>179.2423161466383</v>
      </c>
      <c r="D81" s="12">
        <f t="shared" si="10"/>
        <v>0.006596153726180844</v>
      </c>
      <c r="E81" s="13">
        <f t="shared" si="12"/>
        <v>26.858910079525568</v>
      </c>
    </row>
    <row r="82" spans="1:5" ht="16.5">
      <c r="A82" s="18">
        <f t="shared" si="11"/>
        <v>57</v>
      </c>
      <c r="B82" s="11">
        <v>0.08</v>
      </c>
      <c r="C82" s="12">
        <f t="shared" si="9"/>
        <v>193.58170143836938</v>
      </c>
      <c r="D82" s="12">
        <f t="shared" si="10"/>
        <v>0.005936538353562759</v>
      </c>
      <c r="E82" s="13">
        <f t="shared" si="12"/>
        <v>26.86484661787913</v>
      </c>
    </row>
    <row r="83" spans="1:5" ht="16.5">
      <c r="A83" s="18">
        <f t="shared" si="11"/>
        <v>58</v>
      </c>
      <c r="B83" s="11">
        <v>0.08</v>
      </c>
      <c r="C83" s="12">
        <f t="shared" si="9"/>
        <v>209.06823755343893</v>
      </c>
      <c r="D83" s="12">
        <f t="shared" si="10"/>
        <v>0.005342884518206484</v>
      </c>
      <c r="E83" s="13">
        <f t="shared" si="12"/>
        <v>26.870189502397338</v>
      </c>
    </row>
    <row r="84" spans="1:5" ht="16.5">
      <c r="A84" s="18">
        <f t="shared" si="11"/>
        <v>59</v>
      </c>
      <c r="B84" s="11">
        <v>0.08</v>
      </c>
      <c r="C84" s="12">
        <f t="shared" si="9"/>
        <v>225.79369655771407</v>
      </c>
      <c r="D84" s="12">
        <f t="shared" si="10"/>
        <v>0.004808596066385836</v>
      </c>
      <c r="E84" s="13">
        <f t="shared" si="12"/>
        <v>26.874998098463724</v>
      </c>
    </row>
    <row r="85" spans="1:5" ht="16.5">
      <c r="A85" s="18">
        <f t="shared" si="11"/>
        <v>60</v>
      </c>
      <c r="B85" s="11">
        <v>0.08</v>
      </c>
      <c r="C85" s="12">
        <f t="shared" si="9"/>
        <v>243.85719228233123</v>
      </c>
      <c r="D85" s="12">
        <f t="shared" si="10"/>
        <v>0.004327736459747254</v>
      </c>
      <c r="E85" s="13">
        <f t="shared" si="12"/>
        <v>26.87932583492347</v>
      </c>
    </row>
    <row r="86" spans="1:5" ht="16.5">
      <c r="A86" s="18">
        <f t="shared" si="11"/>
        <v>61</v>
      </c>
      <c r="B86" s="11">
        <v>0.08</v>
      </c>
      <c r="C86" s="12">
        <f t="shared" si="9"/>
        <v>263.36576766491777</v>
      </c>
      <c r="D86" s="12">
        <f t="shared" si="10"/>
        <v>0.0038949628137725286</v>
      </c>
      <c r="E86" s="13">
        <f t="shared" si="12"/>
        <v>26.88322079773724</v>
      </c>
    </row>
    <row r="87" spans="1:5" ht="16.5">
      <c r="A87" s="18">
        <f t="shared" si="11"/>
        <v>62</v>
      </c>
      <c r="B87" s="11">
        <v>0.08</v>
      </c>
      <c r="C87" s="12">
        <f t="shared" si="9"/>
        <v>284.4350290781112</v>
      </c>
      <c r="D87" s="12">
        <f t="shared" si="10"/>
        <v>0.0035054665323952764</v>
      </c>
      <c r="E87" s="13">
        <f t="shared" si="12"/>
        <v>26.886726264269637</v>
      </c>
    </row>
    <row r="88" spans="1:5" ht="16.5">
      <c r="A88" s="18">
        <f t="shared" si="11"/>
        <v>63</v>
      </c>
      <c r="B88" s="11">
        <v>0.08</v>
      </c>
      <c r="C88" s="12">
        <f t="shared" si="9"/>
        <v>307.1898314043601</v>
      </c>
      <c r="D88" s="12">
        <f t="shared" si="10"/>
        <v>0.003154919879155749</v>
      </c>
      <c r="E88" s="13">
        <f t="shared" si="12"/>
        <v>26.88988118414879</v>
      </c>
    </row>
    <row r="89" spans="1:5" ht="16.5">
      <c r="A89" s="18">
        <f t="shared" si="11"/>
        <v>64</v>
      </c>
      <c r="B89" s="11">
        <v>0.08</v>
      </c>
      <c r="C89" s="12">
        <f t="shared" si="9"/>
        <v>331.7650179167089</v>
      </c>
      <c r="D89" s="12">
        <f t="shared" si="10"/>
        <v>0.0028394278912401744</v>
      </c>
      <c r="E89" s="13">
        <f t="shared" si="12"/>
        <v>26.89272061204003</v>
      </c>
    </row>
    <row r="90" spans="1:5" ht="16.5">
      <c r="A90" s="18">
        <f t="shared" si="11"/>
        <v>65</v>
      </c>
      <c r="B90" s="11">
        <v>0.08</v>
      </c>
      <c r="C90" s="12">
        <f aca="true" t="shared" si="13" ref="C90:C121">C89*(1+B90)</f>
        <v>358.30621935004564</v>
      </c>
      <c r="D90" s="12">
        <f aca="true" t="shared" si="14" ref="D90:D121">C90/(1+$B$22)^A90</f>
        <v>0.0025554851021161572</v>
      </c>
      <c r="E90" s="13">
        <f t="shared" si="12"/>
        <v>26.895276097142148</v>
      </c>
    </row>
    <row r="91" spans="1:5" ht="16.5">
      <c r="A91" s="18">
        <f aca="true" t="shared" si="15" ref="A91:A125">A90+1</f>
        <v>66</v>
      </c>
      <c r="B91" s="11">
        <v>0.08</v>
      </c>
      <c r="C91" s="12">
        <f t="shared" si="13"/>
        <v>386.9707168980493</v>
      </c>
      <c r="D91" s="12">
        <f t="shared" si="14"/>
        <v>0.0022999365919045413</v>
      </c>
      <c r="E91" s="13">
        <f aca="true" t="shared" si="16" ref="E91:E122">E90+D91</f>
        <v>26.89757603373405</v>
      </c>
    </row>
    <row r="92" spans="1:5" ht="16.5">
      <c r="A92" s="18">
        <f t="shared" si="15"/>
        <v>67</v>
      </c>
      <c r="B92" s="11">
        <v>0.08</v>
      </c>
      <c r="C92" s="12">
        <f t="shared" si="13"/>
        <v>417.9283742498933</v>
      </c>
      <c r="D92" s="12">
        <f t="shared" si="14"/>
        <v>0.0020699429327140874</v>
      </c>
      <c r="E92" s="13">
        <f t="shared" si="16"/>
        <v>26.899645976666765</v>
      </c>
    </row>
    <row r="93" spans="1:5" ht="16.5">
      <c r="A93" s="18">
        <f t="shared" si="15"/>
        <v>68</v>
      </c>
      <c r="B93" s="11">
        <v>0.08</v>
      </c>
      <c r="C93" s="12">
        <f t="shared" si="13"/>
        <v>451.3626441898848</v>
      </c>
      <c r="D93" s="12">
        <f t="shared" si="14"/>
        <v>0.0018629486394426788</v>
      </c>
      <c r="E93" s="13">
        <f t="shared" si="16"/>
        <v>26.901508925306207</v>
      </c>
    </row>
    <row r="94" spans="1:5" ht="16.5">
      <c r="A94" s="18">
        <f t="shared" si="15"/>
        <v>69</v>
      </c>
      <c r="B94" s="11">
        <v>0.08</v>
      </c>
      <c r="C94" s="12">
        <f t="shared" si="13"/>
        <v>487.4716557250756</v>
      </c>
      <c r="D94" s="12">
        <f t="shared" si="14"/>
        <v>0.001676653775498411</v>
      </c>
      <c r="E94" s="13">
        <f t="shared" si="16"/>
        <v>26.903185579081704</v>
      </c>
    </row>
    <row r="95" spans="1:5" ht="16.5">
      <c r="A95" s="18">
        <f t="shared" si="15"/>
        <v>70</v>
      </c>
      <c r="B95" s="11">
        <v>0.08</v>
      </c>
      <c r="C95" s="12">
        <f t="shared" si="13"/>
        <v>526.4693881830817</v>
      </c>
      <c r="D95" s="12">
        <f t="shared" si="14"/>
        <v>0.0015089883979485703</v>
      </c>
      <c r="E95" s="13">
        <f t="shared" si="16"/>
        <v>26.904694567479652</v>
      </c>
    </row>
    <row r="96" spans="1:5" ht="16.5">
      <c r="A96" s="18">
        <f t="shared" si="15"/>
        <v>71</v>
      </c>
      <c r="B96" s="11">
        <v>0.08</v>
      </c>
      <c r="C96" s="12">
        <f t="shared" si="13"/>
        <v>568.5869392377283</v>
      </c>
      <c r="D96" s="12">
        <f t="shared" si="14"/>
        <v>0.0013580895581537134</v>
      </c>
      <c r="E96" s="13">
        <f t="shared" si="16"/>
        <v>26.906052657037804</v>
      </c>
    </row>
    <row r="97" spans="1:5" ht="16.5">
      <c r="A97" s="18">
        <f t="shared" si="15"/>
        <v>72</v>
      </c>
      <c r="B97" s="11">
        <v>0.08</v>
      </c>
      <c r="C97" s="12">
        <f t="shared" si="13"/>
        <v>614.0738943767466</v>
      </c>
      <c r="D97" s="12">
        <f t="shared" si="14"/>
        <v>0.001222280602338342</v>
      </c>
      <c r="E97" s="13">
        <f t="shared" si="16"/>
        <v>26.907274937640143</v>
      </c>
    </row>
    <row r="98" spans="1:5" ht="16.5">
      <c r="A98" s="18">
        <f t="shared" si="15"/>
        <v>73</v>
      </c>
      <c r="B98" s="11">
        <v>0.08</v>
      </c>
      <c r="C98" s="12">
        <f t="shared" si="13"/>
        <v>663.1998059268864</v>
      </c>
      <c r="D98" s="12">
        <f t="shared" si="14"/>
        <v>0.0011000525421045078</v>
      </c>
      <c r="E98" s="13">
        <f t="shared" si="16"/>
        <v>26.908374990182246</v>
      </c>
    </row>
    <row r="99" spans="1:5" ht="16.5">
      <c r="A99" s="18">
        <f t="shared" si="15"/>
        <v>74</v>
      </c>
      <c r="B99" s="11">
        <v>0.08</v>
      </c>
      <c r="C99" s="12">
        <f t="shared" si="13"/>
        <v>716.2557904010373</v>
      </c>
      <c r="D99" s="12">
        <f t="shared" si="14"/>
        <v>0.000990047287894057</v>
      </c>
      <c r="E99" s="13">
        <f t="shared" si="16"/>
        <v>26.90936503747014</v>
      </c>
    </row>
    <row r="100" spans="1:5" ht="16.5">
      <c r="A100" s="18">
        <f t="shared" si="15"/>
        <v>75</v>
      </c>
      <c r="B100" s="11">
        <v>0.08</v>
      </c>
      <c r="C100" s="12">
        <f t="shared" si="13"/>
        <v>773.5562536331204</v>
      </c>
      <c r="D100" s="12">
        <f t="shared" si="14"/>
        <v>0.0008910425591046517</v>
      </c>
      <c r="E100" s="13">
        <f t="shared" si="16"/>
        <v>26.910256080029242</v>
      </c>
    </row>
    <row r="101" spans="1:5" ht="16.5">
      <c r="A101" s="18">
        <f t="shared" si="15"/>
        <v>76</v>
      </c>
      <c r="B101" s="11">
        <v>0.08</v>
      </c>
      <c r="C101" s="12">
        <f t="shared" si="13"/>
        <v>835.4407539237701</v>
      </c>
      <c r="D101" s="12">
        <f t="shared" si="14"/>
        <v>0.0008019383031941866</v>
      </c>
      <c r="E101" s="13">
        <f t="shared" si="16"/>
        <v>26.911058018332437</v>
      </c>
    </row>
    <row r="102" spans="1:5" ht="16.5">
      <c r="A102" s="18">
        <f t="shared" si="15"/>
        <v>77</v>
      </c>
      <c r="B102" s="11">
        <v>0.08</v>
      </c>
      <c r="C102" s="12">
        <f t="shared" si="13"/>
        <v>902.2760142376718</v>
      </c>
      <c r="D102" s="12">
        <f t="shared" si="14"/>
        <v>0.000721744472874768</v>
      </c>
      <c r="E102" s="13">
        <f t="shared" si="16"/>
        <v>26.91177976280531</v>
      </c>
    </row>
    <row r="103" spans="1:5" ht="16.5">
      <c r="A103" s="18">
        <f t="shared" si="15"/>
        <v>78</v>
      </c>
      <c r="B103" s="11">
        <v>0.08</v>
      </c>
      <c r="C103" s="12">
        <f t="shared" si="13"/>
        <v>974.4580953766856</v>
      </c>
      <c r="D103" s="12">
        <f t="shared" si="14"/>
        <v>0.0006495700255872912</v>
      </c>
      <c r="E103" s="13">
        <f t="shared" si="16"/>
        <v>26.912429332830897</v>
      </c>
    </row>
    <row r="104" spans="1:5" ht="16.5">
      <c r="A104" s="18">
        <f t="shared" si="15"/>
        <v>79</v>
      </c>
      <c r="B104" s="11">
        <v>0.08</v>
      </c>
      <c r="C104" s="12">
        <f t="shared" si="13"/>
        <v>1052.4147430068206</v>
      </c>
      <c r="D104" s="12">
        <f t="shared" si="14"/>
        <v>0.0005846130230285621</v>
      </c>
      <c r="E104" s="13">
        <f t="shared" si="16"/>
        <v>26.913013945853926</v>
      </c>
    </row>
    <row r="105" spans="1:5" ht="16.5">
      <c r="A105" s="18">
        <f t="shared" si="15"/>
        <v>80</v>
      </c>
      <c r="B105" s="11">
        <v>0.08</v>
      </c>
      <c r="C105" s="12">
        <f t="shared" si="13"/>
        <v>1136.6079224473663</v>
      </c>
      <c r="D105" s="12">
        <f t="shared" si="14"/>
        <v>0.0005261517207257061</v>
      </c>
      <c r="E105" s="13">
        <f t="shared" si="16"/>
        <v>26.913540097574653</v>
      </c>
    </row>
    <row r="106" spans="1:5" ht="16.5">
      <c r="A106" s="18">
        <f t="shared" si="15"/>
        <v>81</v>
      </c>
      <c r="B106" s="11">
        <v>0.08</v>
      </c>
      <c r="C106" s="12">
        <f t="shared" si="13"/>
        <v>1227.5365562431557</v>
      </c>
      <c r="D106" s="12">
        <f t="shared" si="14"/>
        <v>0.0004735365486531355</v>
      </c>
      <c r="E106" s="13">
        <f t="shared" si="16"/>
        <v>26.914013634123307</v>
      </c>
    </row>
    <row r="107" spans="1:5" ht="16.5">
      <c r="A107" s="18">
        <f t="shared" si="15"/>
        <v>82</v>
      </c>
      <c r="B107" s="11">
        <v>0.08</v>
      </c>
      <c r="C107" s="12">
        <f t="shared" si="13"/>
        <v>1325.7394807426083</v>
      </c>
      <c r="D107" s="12">
        <f t="shared" si="14"/>
        <v>0.000426182893787822</v>
      </c>
      <c r="E107" s="13">
        <f t="shared" si="16"/>
        <v>26.914439817017094</v>
      </c>
    </row>
    <row r="108" spans="1:5" ht="16.5">
      <c r="A108" s="18">
        <f t="shared" si="15"/>
        <v>83</v>
      </c>
      <c r="B108" s="11">
        <v>0.08</v>
      </c>
      <c r="C108" s="12">
        <f t="shared" si="13"/>
        <v>1431.798639202017</v>
      </c>
      <c r="D108" s="12">
        <f t="shared" si="14"/>
        <v>0.00038356460440903983</v>
      </c>
      <c r="E108" s="13">
        <f t="shared" si="16"/>
        <v>26.914823381621503</v>
      </c>
    </row>
    <row r="109" spans="1:5" ht="16.5">
      <c r="A109" s="18">
        <f t="shared" si="15"/>
        <v>84</v>
      </c>
      <c r="B109" s="11">
        <v>0.08</v>
      </c>
      <c r="C109" s="12">
        <f t="shared" si="13"/>
        <v>1546.3425303381784</v>
      </c>
      <c r="D109" s="12">
        <f t="shared" si="14"/>
        <v>0.0003452081439681358</v>
      </c>
      <c r="E109" s="13">
        <f t="shared" si="16"/>
        <v>26.91516858976547</v>
      </c>
    </row>
    <row r="110" spans="1:5" ht="16.5">
      <c r="A110" s="18">
        <f t="shared" si="15"/>
        <v>85</v>
      </c>
      <c r="B110" s="11">
        <v>0.08</v>
      </c>
      <c r="C110" s="12">
        <f t="shared" si="13"/>
        <v>1670.0499327652328</v>
      </c>
      <c r="D110" s="12">
        <f t="shared" si="14"/>
        <v>0.0003106873295713223</v>
      </c>
      <c r="E110" s="13">
        <f t="shared" si="16"/>
        <v>26.91547927709504</v>
      </c>
    </row>
    <row r="111" spans="1:5" ht="16.5">
      <c r="A111" s="18">
        <f t="shared" si="15"/>
        <v>86</v>
      </c>
      <c r="B111" s="11">
        <v>0.08</v>
      </c>
      <c r="C111" s="12">
        <f t="shared" si="13"/>
        <v>1803.6539273864516</v>
      </c>
      <c r="D111" s="12">
        <f t="shared" si="14"/>
        <v>0.0002796185966141901</v>
      </c>
      <c r="E111" s="13">
        <f t="shared" si="16"/>
        <v>26.915758895691656</v>
      </c>
    </row>
    <row r="112" spans="1:5" ht="16.5">
      <c r="A112" s="18">
        <f t="shared" si="15"/>
        <v>87</v>
      </c>
      <c r="B112" s="11">
        <v>0.08</v>
      </c>
      <c r="C112" s="12">
        <f t="shared" si="13"/>
        <v>1947.9462415773678</v>
      </c>
      <c r="D112" s="12">
        <f t="shared" si="14"/>
        <v>0.0002516567369527711</v>
      </c>
      <c r="E112" s="13">
        <f t="shared" si="16"/>
        <v>26.91601055242861</v>
      </c>
    </row>
    <row r="113" spans="1:5" ht="16.5">
      <c r="A113" s="18">
        <f t="shared" si="15"/>
        <v>88</v>
      </c>
      <c r="B113" s="11">
        <v>0.08</v>
      </c>
      <c r="C113" s="12">
        <f t="shared" si="13"/>
        <v>2103.7819409035574</v>
      </c>
      <c r="D113" s="12">
        <f t="shared" si="14"/>
        <v>0.00022649106325749405</v>
      </c>
      <c r="E113" s="13">
        <f t="shared" si="16"/>
        <v>26.91623704349187</v>
      </c>
    </row>
    <row r="114" spans="1:5" ht="16.5">
      <c r="A114" s="18">
        <f t="shared" si="15"/>
        <v>89</v>
      </c>
      <c r="B114" s="11">
        <v>0.08</v>
      </c>
      <c r="C114" s="12">
        <f t="shared" si="13"/>
        <v>2272.084496175842</v>
      </c>
      <c r="D114" s="12">
        <f t="shared" si="14"/>
        <v>0.0002038419569317446</v>
      </c>
      <c r="E114" s="13">
        <f t="shared" si="16"/>
        <v>26.9164408854488</v>
      </c>
    </row>
    <row r="115" spans="1:5" ht="16.5">
      <c r="A115" s="18">
        <f t="shared" si="15"/>
        <v>90</v>
      </c>
      <c r="B115" s="11">
        <v>0.08</v>
      </c>
      <c r="C115" s="12">
        <f t="shared" si="13"/>
        <v>2453.8512558699094</v>
      </c>
      <c r="D115" s="12">
        <f t="shared" si="14"/>
        <v>0.00018345776123857013</v>
      </c>
      <c r="E115" s="13">
        <f t="shared" si="16"/>
        <v>26.91662434321004</v>
      </c>
    </row>
    <row r="116" spans="1:5" ht="16.5">
      <c r="A116" s="18">
        <f t="shared" si="15"/>
        <v>91</v>
      </c>
      <c r="B116" s="11">
        <v>0.08</v>
      </c>
      <c r="C116" s="12">
        <f t="shared" si="13"/>
        <v>2650.159356339502</v>
      </c>
      <c r="D116" s="12">
        <f t="shared" si="14"/>
        <v>0.00016511198511471315</v>
      </c>
      <c r="E116" s="13">
        <f t="shared" si="16"/>
        <v>26.916789455195154</v>
      </c>
    </row>
    <row r="117" spans="1:5" ht="16.5">
      <c r="A117" s="18">
        <f t="shared" si="15"/>
        <v>92</v>
      </c>
      <c r="B117" s="11">
        <v>0.08</v>
      </c>
      <c r="C117" s="12">
        <f t="shared" si="13"/>
        <v>2862.1721048466625</v>
      </c>
      <c r="D117" s="12">
        <f t="shared" si="14"/>
        <v>0.00014860078660324186</v>
      </c>
      <c r="E117" s="13">
        <f t="shared" si="16"/>
        <v>26.916938055981756</v>
      </c>
    </row>
    <row r="118" spans="1:5" ht="16.5">
      <c r="A118" s="18">
        <f t="shared" si="15"/>
        <v>93</v>
      </c>
      <c r="B118" s="11">
        <v>0.08</v>
      </c>
      <c r="C118" s="12">
        <f t="shared" si="13"/>
        <v>3091.145873234396</v>
      </c>
      <c r="D118" s="12">
        <f t="shared" si="14"/>
        <v>0.00013374070794291767</v>
      </c>
      <c r="E118" s="13">
        <f t="shared" si="16"/>
        <v>26.917071796689697</v>
      </c>
    </row>
    <row r="119" spans="1:5" ht="16.5">
      <c r="A119" s="18">
        <f t="shared" si="15"/>
        <v>94</v>
      </c>
      <c r="B119" s="11">
        <v>0.08</v>
      </c>
      <c r="C119" s="12">
        <f t="shared" si="13"/>
        <v>3338.4375430931477</v>
      </c>
      <c r="D119" s="12">
        <f t="shared" si="14"/>
        <v>0.00012036663714862593</v>
      </c>
      <c r="E119" s="13">
        <f t="shared" si="16"/>
        <v>26.917192163326845</v>
      </c>
    </row>
    <row r="120" spans="1:5" ht="16.5">
      <c r="A120" s="18">
        <f t="shared" si="15"/>
        <v>95</v>
      </c>
      <c r="B120" s="11">
        <v>0.08</v>
      </c>
      <c r="C120" s="12">
        <f t="shared" si="13"/>
        <v>3605.5125465406</v>
      </c>
      <c r="D120" s="12">
        <f t="shared" si="14"/>
        <v>0.00010832997343376335</v>
      </c>
      <c r="E120" s="13">
        <f t="shared" si="16"/>
        <v>26.917300493300278</v>
      </c>
    </row>
    <row r="121" spans="1:5" ht="16.5">
      <c r="A121" s="18">
        <f t="shared" si="15"/>
        <v>96</v>
      </c>
      <c r="B121" s="11">
        <v>0.08</v>
      </c>
      <c r="C121" s="12">
        <f t="shared" si="13"/>
        <v>3893.9535502638482</v>
      </c>
      <c r="D121" s="12">
        <f t="shared" si="14"/>
        <v>9.749697609038703E-05</v>
      </c>
      <c r="E121" s="13">
        <f t="shared" si="16"/>
        <v>26.917397990276367</v>
      </c>
    </row>
    <row r="122" spans="1:5" ht="16.5">
      <c r="A122" s="18">
        <f t="shared" si="15"/>
        <v>97</v>
      </c>
      <c r="B122" s="11">
        <v>0.08</v>
      </c>
      <c r="C122" s="12">
        <f>C121*(1+B122)</f>
        <v>4205.469834284956</v>
      </c>
      <c r="D122" s="12">
        <f>C122/(1+$B$22)^A122</f>
        <v>8.774727848134833E-05</v>
      </c>
      <c r="E122" s="13">
        <f t="shared" si="16"/>
        <v>26.91748573755485</v>
      </c>
    </row>
    <row r="123" spans="1:5" ht="16.5">
      <c r="A123" s="18">
        <f t="shared" si="15"/>
        <v>98</v>
      </c>
      <c r="B123" s="11">
        <v>0.08</v>
      </c>
      <c r="C123" s="12">
        <f>C122*(1+B123)</f>
        <v>4541.907421027753</v>
      </c>
      <c r="D123" s="12">
        <f>C123/(1+$B$22)^A123</f>
        <v>7.89725506332135E-05</v>
      </c>
      <c r="E123" s="13">
        <f>E122+D123</f>
        <v>26.91756471010548</v>
      </c>
    </row>
    <row r="124" spans="1:5" ht="16.5">
      <c r="A124" s="18">
        <f t="shared" si="15"/>
        <v>99</v>
      </c>
      <c r="B124" s="11">
        <v>0.08</v>
      </c>
      <c r="C124" s="12">
        <f>C123*(1+B124)</f>
        <v>4905.260014709974</v>
      </c>
      <c r="D124" s="12">
        <f>C124/(1+$B$22)^A124</f>
        <v>7.107529556989218E-05</v>
      </c>
      <c r="E124" s="13">
        <f>E123+D124</f>
        <v>26.91763578540105</v>
      </c>
    </row>
    <row r="125" spans="1:5" ht="17.25" thickBot="1">
      <c r="A125" s="19">
        <f t="shared" si="15"/>
        <v>100</v>
      </c>
      <c r="B125" s="48">
        <v>0.08</v>
      </c>
      <c r="C125" s="14">
        <f>C124*(1+B125)</f>
        <v>5297.6808158867725</v>
      </c>
      <c r="D125" s="14">
        <f>C125/(1+$B$22)^A125</f>
        <v>6.396776601290296E-05</v>
      </c>
      <c r="E125" s="15">
        <f>E124+D125</f>
        <v>26.917699753167064</v>
      </c>
    </row>
  </sheetData>
  <hyperlinks>
    <hyperlink ref="G2" r:id="rId1" display="怪老子理財說明"/>
  </hyperlinks>
  <printOptions/>
  <pageMargins left="0.75" right="0.75" top="1" bottom="1" header="0.5" footer="0.5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2008-08-16T00:40:47Z</dcterms:created>
  <dcterms:modified xsi:type="dcterms:W3CDTF">2009-04-27T13:37:19Z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