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hsiao\CatExcel\CorrelationSim\Download\"/>
    </mc:Choice>
  </mc:AlternateContent>
  <bookViews>
    <workbookView xWindow="0" yWindow="0" windowWidth="20490" windowHeight="7710"/>
  </bookViews>
  <sheets>
    <sheet name="Sheet1" sheetId="1" r:id="rId1"/>
  </sheets>
  <definedNames>
    <definedName name="w1_">Sheet1!$B$1</definedName>
    <definedName name="w2_">Sheet1!$B$2</definedName>
    <definedName name="μ1">Sheet1!$B$3</definedName>
    <definedName name="μ2">Sheet1!$B$5</definedName>
    <definedName name="ρ">Sheet1!$B$7</definedName>
    <definedName name="σ1">Sheet1!$B$4</definedName>
    <definedName name="σ2">Sheet1!$B$6</definedName>
  </definedNames>
  <calcPr calcId="15251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B30" i="1"/>
  <c r="B31" i="1"/>
  <c r="B32" i="1"/>
  <c r="B33" i="1"/>
  <c r="B34" i="1"/>
  <c r="B35" i="1"/>
  <c r="B36" i="1"/>
  <c r="B37" i="1"/>
  <c r="B38" i="1"/>
  <c r="B39" i="1"/>
  <c r="B40" i="1"/>
  <c r="B41" i="1"/>
  <c r="C30" i="1"/>
  <c r="C31" i="1"/>
  <c r="C32" i="1"/>
  <c r="C33" i="1"/>
  <c r="C34" i="1"/>
  <c r="C35" i="1"/>
  <c r="C36" i="1"/>
  <c r="C37" i="1"/>
  <c r="C38" i="1"/>
  <c r="C39" i="1"/>
  <c r="C40" i="1"/>
  <c r="C4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D12" i="1" s="1"/>
  <c r="B9" i="1" l="1"/>
  <c r="B2" i="1"/>
  <c r="B8" i="1" s="1"/>
  <c r="E18" i="1"/>
  <c r="E16" i="1"/>
  <c r="E14" i="1"/>
  <c r="E29" i="1"/>
  <c r="E27" i="1"/>
  <c r="E25" i="1"/>
  <c r="E23" i="1"/>
  <c r="E21" i="1"/>
  <c r="E19" i="1"/>
  <c r="E17" i="1"/>
  <c r="E15" i="1"/>
  <c r="E13" i="1"/>
  <c r="E24" i="1"/>
  <c r="E20" i="1"/>
  <c r="E28" i="1"/>
  <c r="E26" i="1"/>
  <c r="E22" i="1"/>
  <c r="E41" i="1"/>
  <c r="E39" i="1"/>
  <c r="E37" i="1"/>
  <c r="E35" i="1"/>
  <c r="E33" i="1"/>
  <c r="E31" i="1"/>
  <c r="E40" i="1"/>
  <c r="E38" i="1"/>
  <c r="E36" i="1"/>
  <c r="E34" i="1"/>
  <c r="E32" i="1"/>
  <c r="E30" i="1"/>
  <c r="D41" i="1"/>
  <c r="F41" i="1" s="1"/>
  <c r="D40" i="1"/>
  <c r="D39" i="1"/>
  <c r="D38" i="1"/>
  <c r="F38" i="1" s="1"/>
  <c r="D37" i="1"/>
  <c r="D36" i="1"/>
  <c r="D35" i="1"/>
  <c r="D34" i="1"/>
  <c r="D33" i="1"/>
  <c r="F33" i="1" s="1"/>
  <c r="D32" i="1"/>
  <c r="D31" i="1"/>
  <c r="D30" i="1"/>
  <c r="F30" i="1" s="1"/>
  <c r="D29" i="1"/>
  <c r="D28" i="1"/>
  <c r="F28" i="1" s="1"/>
  <c r="D27" i="1"/>
  <c r="D26" i="1"/>
  <c r="D25" i="1"/>
  <c r="F25" i="1" s="1"/>
  <c r="D24" i="1"/>
  <c r="D23" i="1"/>
  <c r="D22" i="1"/>
  <c r="F22" i="1" s="1"/>
  <c r="D21" i="1"/>
  <c r="D20" i="1"/>
  <c r="D19" i="1"/>
  <c r="D18" i="1"/>
  <c r="F18" i="1" s="1"/>
  <c r="D17" i="1"/>
  <c r="F17" i="1" s="1"/>
  <c r="D16" i="1"/>
  <c r="D15" i="1"/>
  <c r="D14" i="1"/>
  <c r="D13" i="1"/>
  <c r="E12" i="1"/>
  <c r="F12" i="1" s="1"/>
  <c r="F24" i="1" l="1"/>
  <c r="F13" i="1"/>
  <c r="F21" i="1"/>
  <c r="F29" i="1"/>
  <c r="F37" i="1"/>
  <c r="F14" i="1"/>
  <c r="F34" i="1"/>
  <c r="F27" i="1"/>
  <c r="F15" i="1"/>
  <c r="F19" i="1"/>
  <c r="F23" i="1"/>
  <c r="F31" i="1"/>
  <c r="F35" i="1"/>
  <c r="F39" i="1"/>
  <c r="F16" i="1"/>
  <c r="F20" i="1"/>
  <c r="F26" i="1"/>
  <c r="F32" i="1"/>
  <c r="F36" i="1"/>
  <c r="F40" i="1"/>
  <c r="F8" i="1" l="1"/>
  <c r="F9" i="1"/>
</calcChain>
</file>

<file path=xl/sharedStrings.xml><?xml version="1.0" encoding="utf-8"?>
<sst xmlns="http://schemas.openxmlformats.org/spreadsheetml/2006/main" count="16" uniqueCount="16">
  <si>
    <t>w1</t>
    <phoneticPr fontId="1" type="noConversion"/>
  </si>
  <si>
    <t>w2</t>
    <phoneticPr fontId="1" type="noConversion"/>
  </si>
  <si>
    <t>R1</t>
    <phoneticPr fontId="1" type="noConversion"/>
  </si>
  <si>
    <t>R2</t>
    <phoneticPr fontId="1" type="noConversion"/>
  </si>
  <si>
    <t>Month</t>
    <phoneticPr fontId="1" type="noConversion"/>
  </si>
  <si>
    <t>Z1</t>
    <phoneticPr fontId="1" type="noConversion"/>
  </si>
  <si>
    <t>Z2</t>
    <phoneticPr fontId="1" type="noConversion"/>
  </si>
  <si>
    <t>資產組合</t>
    <phoneticPr fontId="1" type="noConversion"/>
  </si>
  <si>
    <t>ρ (相關係數)</t>
    <phoneticPr fontId="1" type="noConversion"/>
  </si>
  <si>
    <t>σ2 (標準差)</t>
    <phoneticPr fontId="1" type="noConversion"/>
  </si>
  <si>
    <t>μ2 (平均報酬率)</t>
    <phoneticPr fontId="1" type="noConversion"/>
  </si>
  <si>
    <t>σ1 (標準差)</t>
    <phoneticPr fontId="1" type="noConversion"/>
  </si>
  <si>
    <t>μ1 (平均報酬率)</t>
    <phoneticPr fontId="1" type="noConversion"/>
  </si>
  <si>
    <t>按F9可再模擬一次</t>
    <phoneticPr fontId="1" type="noConversion"/>
  </si>
  <si>
    <t>組合後報酬率</t>
    <phoneticPr fontId="1" type="noConversion"/>
  </si>
  <si>
    <t>組合後標準差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</si>
</sst>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7" formatCode="#,##0.00_ "/>
    <numFmt numFmtId="178" formatCode="0.0%"/>
  </numFmts>
  <fonts count="6" x14ac:knownFonts="1"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11"/>
      <color rgb="FF0070C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78" fontId="0" fillId="0" borderId="0" xfId="1" applyNumberFormat="1" applyFont="1">
      <alignment vertical="center"/>
    </xf>
    <xf numFmtId="0" fontId="4" fillId="3" borderId="5" xfId="0" applyFont="1" applyFill="1" applyBorder="1">
      <alignment vertical="center"/>
    </xf>
    <xf numFmtId="9" fontId="0" fillId="2" borderId="5" xfId="1" applyFont="1" applyFill="1" applyBorder="1">
      <alignment vertical="center"/>
    </xf>
    <xf numFmtId="177" fontId="0" fillId="4" borderId="5" xfId="1" applyNumberFormat="1" applyFont="1" applyFill="1" applyBorder="1">
      <alignment vertical="center"/>
    </xf>
    <xf numFmtId="178" fontId="0" fillId="2" borderId="5" xfId="1" applyNumberFormat="1" applyFont="1" applyFill="1" applyBorder="1">
      <alignment vertical="center"/>
    </xf>
    <xf numFmtId="176" fontId="0" fillId="2" borderId="5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>
      <alignment vertical="center"/>
    </xf>
    <xf numFmtId="10" fontId="0" fillId="0" borderId="3" xfId="1" applyNumberFormat="1" applyFont="1" applyFill="1" applyBorder="1">
      <alignment vertical="center"/>
    </xf>
    <xf numFmtId="10" fontId="0" fillId="0" borderId="4" xfId="1" applyNumberFormat="1" applyFont="1" applyFill="1" applyBorder="1">
      <alignment vertical="center"/>
    </xf>
    <xf numFmtId="178" fontId="0" fillId="0" borderId="0" xfId="1" applyNumberFormat="1" applyFont="1" applyFill="1">
      <alignment vertical="center"/>
    </xf>
    <xf numFmtId="177" fontId="0" fillId="6" borderId="5" xfId="1" applyNumberFormat="1" applyFont="1" applyFill="1" applyBorder="1">
      <alignment vertical="center"/>
    </xf>
    <xf numFmtId="0" fontId="5" fillId="0" borderId="0" xfId="0" applyFont="1">
      <alignment vertical="center"/>
    </xf>
    <xf numFmtId="0" fontId="4" fillId="7" borderId="5" xfId="0" applyFont="1" applyFill="1" applyBorder="1">
      <alignment vertical="center"/>
    </xf>
    <xf numFmtId="178" fontId="0" fillId="8" borderId="5" xfId="1" applyNumberFormat="1" applyFont="1" applyFill="1" applyBorder="1">
      <alignment vertical="center"/>
    </xf>
  </cellXfs>
  <cellStyles count="2">
    <cellStyle name="一般" xfId="0" builtinId="0"/>
    <cellStyle name="百分比" xfId="1" builtinId="5"/>
  </cellStyles>
  <dxfs count="7">
    <dxf>
      <numFmt numFmtId="178" formatCode="0.0%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4" formatCode="0.00%"/>
      <fill>
        <patternFill patternType="none">
          <fgColor theme="4" tint="0.79998168889431442"/>
          <bgColor indexed="65"/>
        </patternFill>
      </fill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numFmt numFmtId="14" formatCode="0.00%"/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軟正黑體"/>
        <scheme val="none"/>
      </font>
      <fill>
        <patternFill patternType="none">
          <fgColor theme="4" tint="0.79998168889431442"/>
          <bgColor indexed="6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77777777777777E-2"/>
          <c:y val="7.7322796474447397E-2"/>
          <c:w val="0.81627209098862641"/>
          <c:h val="0.8312464599325035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R2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Sheet1!$D$12:$D$41</c:f>
              <c:numCache>
                <c:formatCode>0.00%</c:formatCode>
                <c:ptCount val="30"/>
                <c:pt idx="0">
                  <c:v>-2.8609764297258505E-2</c:v>
                </c:pt>
                <c:pt idx="1">
                  <c:v>0.18041394910645656</c:v>
                </c:pt>
                <c:pt idx="2">
                  <c:v>0.20685846759763937</c:v>
                </c:pt>
                <c:pt idx="3">
                  <c:v>0.47834315141038009</c:v>
                </c:pt>
                <c:pt idx="4">
                  <c:v>0.18203600727478575</c:v>
                </c:pt>
                <c:pt idx="5">
                  <c:v>0.28410082783383594</c:v>
                </c:pt>
                <c:pt idx="6">
                  <c:v>0.12137510029336127</c:v>
                </c:pt>
                <c:pt idx="7">
                  <c:v>0.29193480512170966</c:v>
                </c:pt>
                <c:pt idx="8">
                  <c:v>-4.2135342191477104E-2</c:v>
                </c:pt>
                <c:pt idx="9">
                  <c:v>0.16357745934473267</c:v>
                </c:pt>
                <c:pt idx="10">
                  <c:v>3.0715165049717552E-3</c:v>
                </c:pt>
                <c:pt idx="11">
                  <c:v>0.23669895457166476</c:v>
                </c:pt>
                <c:pt idx="12">
                  <c:v>-9.490634854637936E-2</c:v>
                </c:pt>
                <c:pt idx="13">
                  <c:v>4.5763733373003074E-2</c:v>
                </c:pt>
                <c:pt idx="14">
                  <c:v>1.0733187971673414E-2</c:v>
                </c:pt>
                <c:pt idx="15">
                  <c:v>0.50402463025764266</c:v>
                </c:pt>
                <c:pt idx="16">
                  <c:v>0.38132132139695141</c:v>
                </c:pt>
                <c:pt idx="17">
                  <c:v>-0.19926209720926222</c:v>
                </c:pt>
                <c:pt idx="18">
                  <c:v>0.12258731670152268</c:v>
                </c:pt>
                <c:pt idx="19">
                  <c:v>1.7753910489367059E-2</c:v>
                </c:pt>
                <c:pt idx="20">
                  <c:v>0.13394703354248627</c:v>
                </c:pt>
                <c:pt idx="21">
                  <c:v>0.19424189010487505</c:v>
                </c:pt>
                <c:pt idx="22">
                  <c:v>-5.4375079867588744E-2</c:v>
                </c:pt>
                <c:pt idx="23">
                  <c:v>8.4833552906998344E-2</c:v>
                </c:pt>
                <c:pt idx="24">
                  <c:v>0.25557279274896466</c:v>
                </c:pt>
                <c:pt idx="25">
                  <c:v>0.20679206874407335</c:v>
                </c:pt>
                <c:pt idx="26">
                  <c:v>0.26318161504093129</c:v>
                </c:pt>
                <c:pt idx="27">
                  <c:v>7.4988529154734695E-2</c:v>
                </c:pt>
                <c:pt idx="28">
                  <c:v>0.30365757568269536</c:v>
                </c:pt>
                <c:pt idx="29">
                  <c:v>0.29688863685841316</c:v>
                </c:pt>
              </c:numCache>
            </c:numRef>
          </c:xVal>
          <c:yVal>
            <c:numRef>
              <c:f>Sheet1!$E$12:$E$41</c:f>
              <c:numCache>
                <c:formatCode>0.00%</c:formatCode>
                <c:ptCount val="30"/>
                <c:pt idx="0">
                  <c:v>8.2066740286258391E-2</c:v>
                </c:pt>
                <c:pt idx="1">
                  <c:v>1.0104543044679129E-2</c:v>
                </c:pt>
                <c:pt idx="2">
                  <c:v>7.2417880278471111E-2</c:v>
                </c:pt>
                <c:pt idx="3">
                  <c:v>6.4251564299941374E-2</c:v>
                </c:pt>
                <c:pt idx="4">
                  <c:v>3.8197526705781366E-2</c:v>
                </c:pt>
                <c:pt idx="5">
                  <c:v>7.4765758236391949E-2</c:v>
                </c:pt>
                <c:pt idx="6">
                  <c:v>9.8838850393249689E-3</c:v>
                </c:pt>
                <c:pt idx="7">
                  <c:v>5.0174811230867818E-2</c:v>
                </c:pt>
                <c:pt idx="8">
                  <c:v>3.0750830510956735E-2</c:v>
                </c:pt>
                <c:pt idx="9">
                  <c:v>2.4257403355035359E-2</c:v>
                </c:pt>
                <c:pt idx="10">
                  <c:v>8.8434666011939694E-2</c:v>
                </c:pt>
                <c:pt idx="11">
                  <c:v>-2.6678400561477522E-2</c:v>
                </c:pt>
                <c:pt idx="12">
                  <c:v>5.9393014667141017E-2</c:v>
                </c:pt>
                <c:pt idx="13">
                  <c:v>7.1093327986015434E-2</c:v>
                </c:pt>
                <c:pt idx="14">
                  <c:v>3.8940461704560864E-2</c:v>
                </c:pt>
                <c:pt idx="15">
                  <c:v>4.5458833962955317E-2</c:v>
                </c:pt>
                <c:pt idx="16">
                  <c:v>3.2302913428905393E-2</c:v>
                </c:pt>
                <c:pt idx="17">
                  <c:v>1.3350459029436358E-2</c:v>
                </c:pt>
                <c:pt idx="18">
                  <c:v>5.2350371772752632E-2</c:v>
                </c:pt>
                <c:pt idx="19">
                  <c:v>8.0144695249873457E-2</c:v>
                </c:pt>
                <c:pt idx="20">
                  <c:v>5.3849448989364987E-2</c:v>
                </c:pt>
                <c:pt idx="21">
                  <c:v>9.1635334087884046E-2</c:v>
                </c:pt>
                <c:pt idx="22">
                  <c:v>8.8791809284008053E-2</c:v>
                </c:pt>
                <c:pt idx="23">
                  <c:v>7.0469137610476004E-2</c:v>
                </c:pt>
                <c:pt idx="24">
                  <c:v>0.10088924232668825</c:v>
                </c:pt>
                <c:pt idx="25">
                  <c:v>6.7597342251008219E-2</c:v>
                </c:pt>
                <c:pt idx="26">
                  <c:v>9.3207144382429594E-2</c:v>
                </c:pt>
                <c:pt idx="27">
                  <c:v>7.6626858203210566E-2</c:v>
                </c:pt>
                <c:pt idx="28">
                  <c:v>5.99629822522822E-2</c:v>
                </c:pt>
                <c:pt idx="29">
                  <c:v>5.3005941653611235E-2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095496"/>
        <c:axId val="365090008"/>
      </c:scatterChart>
      <c:valAx>
        <c:axId val="365095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TW"/>
                  <a:t>R1</a:t>
                </a:r>
                <a:endParaRPr lang="zh-TW" altLang="en-US"/>
              </a:p>
            </c:rich>
          </c:tx>
          <c:layout>
            <c:manualLayout>
              <c:xMode val="edge"/>
              <c:yMode val="edge"/>
              <c:x val="0.44233212227443625"/>
              <c:y val="0.939134006112949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365090008"/>
        <c:crosses val="autoZero"/>
        <c:crossBetween val="midCat"/>
      </c:valAx>
      <c:valAx>
        <c:axId val="3650900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65095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>
        <c:manualLayout>
          <c:xMode val="edge"/>
          <c:yMode val="edge"/>
          <c:x val="0.41702286134927247"/>
          <c:y val="0"/>
        </c:manualLayout>
      </c:layout>
      <c:overlay val="0"/>
      <c:txPr>
        <a:bodyPr/>
        <a:lstStyle/>
        <a:p>
          <a:pPr>
            <a:defRPr sz="1600">
              <a:latin typeface="微軟正黑體" pitchFamily="34" charset="-120"/>
              <a:ea typeface="微軟正黑體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9.3021175336909331E-2"/>
          <c:y val="0.14223948949647006"/>
          <c:w val="0.88357501632570612"/>
          <c:h val="0.791940987691583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Sheet1!$F$11</c:f>
              <c:strCache>
                <c:ptCount val="1"/>
                <c:pt idx="0">
                  <c:v>資產組合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Sheet1!$F$12:$F$41</c:f>
              <c:numCache>
                <c:formatCode>0.0%</c:formatCode>
                <c:ptCount val="30"/>
                <c:pt idx="0">
                  <c:v>2.6728487994499943E-2</c:v>
                </c:pt>
                <c:pt idx="1">
                  <c:v>9.5259246075567849E-2</c:v>
                </c:pt>
                <c:pt idx="2">
                  <c:v>0.13963817393805525</c:v>
                </c:pt>
                <c:pt idx="3">
                  <c:v>0.27129735785516074</c:v>
                </c:pt>
                <c:pt idx="4">
                  <c:v>0.11011676699028355</c:v>
                </c:pt>
                <c:pt idx="5">
                  <c:v>0.17943329303511396</c:v>
                </c:pt>
                <c:pt idx="6">
                  <c:v>6.5629492666343117E-2</c:v>
                </c:pt>
                <c:pt idx="7">
                  <c:v>0.17105480817628874</c:v>
                </c:pt>
                <c:pt idx="8">
                  <c:v>-5.6922558402601846E-3</c:v>
                </c:pt>
                <c:pt idx="9">
                  <c:v>9.3917431349884006E-2</c:v>
                </c:pt>
                <c:pt idx="10">
                  <c:v>4.5753091258455725E-2</c:v>
                </c:pt>
                <c:pt idx="11">
                  <c:v>0.10501027700509362</c:v>
                </c:pt>
                <c:pt idx="12">
                  <c:v>-1.7756666939619171E-2</c:v>
                </c:pt>
                <c:pt idx="13">
                  <c:v>5.8428530679509254E-2</c:v>
                </c:pt>
                <c:pt idx="14">
                  <c:v>2.4836824838117139E-2</c:v>
                </c:pt>
                <c:pt idx="15">
                  <c:v>0.27474173211029901</c:v>
                </c:pt>
                <c:pt idx="16">
                  <c:v>0.2068121174129284</c:v>
                </c:pt>
                <c:pt idx="17">
                  <c:v>-9.2955819089912933E-2</c:v>
                </c:pt>
                <c:pt idx="18">
                  <c:v>8.7468844237137661E-2</c:v>
                </c:pt>
                <c:pt idx="19">
                  <c:v>4.8949302869620258E-2</c:v>
                </c:pt>
                <c:pt idx="20">
                  <c:v>9.3898241265925636E-2</c:v>
                </c:pt>
                <c:pt idx="21">
                  <c:v>0.14293861209637954</c:v>
                </c:pt>
                <c:pt idx="22">
                  <c:v>1.7208364708209654E-2</c:v>
                </c:pt>
                <c:pt idx="23">
                  <c:v>7.7651345258737181E-2</c:v>
                </c:pt>
                <c:pt idx="24">
                  <c:v>0.17823101753782644</c:v>
                </c:pt>
                <c:pt idx="25">
                  <c:v>0.13719470549754079</c:v>
                </c:pt>
                <c:pt idx="26">
                  <c:v>0.17819437971168045</c:v>
                </c:pt>
                <c:pt idx="27">
                  <c:v>7.5807693678972637E-2</c:v>
                </c:pt>
                <c:pt idx="28">
                  <c:v>0.18181027896748878</c:v>
                </c:pt>
                <c:pt idx="29">
                  <c:v>0.17494728925601219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091576"/>
        <c:axId val="365095888"/>
      </c:barChart>
      <c:catAx>
        <c:axId val="365091576"/>
        <c:scaling>
          <c:orientation val="minMax"/>
        </c:scaling>
        <c:delete val="0"/>
        <c:axPos val="b"/>
        <c:majorTickMark val="out"/>
        <c:minorTickMark val="none"/>
        <c:tickLblPos val="nextTo"/>
        <c:crossAx val="365095888"/>
        <c:crosses val="autoZero"/>
        <c:auto val="1"/>
        <c:lblAlgn val="ctr"/>
        <c:lblOffset val="100"/>
        <c:noMultiLvlLbl val="0"/>
      </c:catAx>
      <c:valAx>
        <c:axId val="365095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65091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terhsiao.com.tw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535296</xdr:colOff>
      <xdr:row>16</xdr:row>
      <xdr:rowOff>168987</xdr:rowOff>
    </xdr:from>
    <xdr:to>
      <xdr:col>13</xdr:col>
      <xdr:colOff>415720</xdr:colOff>
      <xdr:row>34</xdr:row>
      <xdr:rowOff>114301</xdr:rowOff>
    </xdr:to>
    <xdr:graphicFrame macro="">
      <xdr:nvGraphicFramePr>
        <xdr:cNvPr id="5" name="圖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509955</xdr:colOff>
      <xdr:row>0</xdr:row>
      <xdr:rowOff>117232</xdr:rowOff>
    </xdr:from>
    <xdr:to>
      <xdr:col>15</xdr:col>
      <xdr:colOff>376518</xdr:colOff>
      <xdr:row>15</xdr:row>
      <xdr:rowOff>152401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706361</xdr:colOff>
      <xdr:row>0</xdr:row>
      <xdr:rowOff>0</xdr:rowOff>
    </xdr:from>
    <xdr:to>
      <xdr:col>6</xdr:col>
      <xdr:colOff>128644</xdr:colOff>
      <xdr:row>5</xdr:row>
      <xdr:rowOff>33169</xdr:rowOff>
    </xdr:to>
    <xdr:pic>
      <xdr:nvPicPr>
        <xdr:cNvPr id="4" name="圖片 3" descr="怪老子理財3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735600" y="0"/>
          <a:ext cx="2437153" cy="9856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11:F41" totalsRowShown="0" dataDxfId="6">
  <autoFilter ref="A11:F41"/>
  <tableColumns count="6">
    <tableColumn id="1" name="Month" dataDxfId="5">
      <calculatedColumnFormula>A11+1</calculatedColumnFormula>
    </tableColumn>
    <tableColumn id="2" name="Z1" dataDxfId="4">
      <calculatedColumnFormula>NORMSINV(RAND())</calculatedColumnFormula>
    </tableColumn>
    <tableColumn id="3" name="Z2" dataDxfId="3">
      <calculatedColumnFormula>NORMSINV(RAND())</calculatedColumnFormula>
    </tableColumn>
    <tableColumn id="4" name="R1" dataDxfId="2" dataCellStyle="百分比">
      <calculatedColumnFormula>μ1+σ1*表格1[Z1]</calculatedColumnFormula>
    </tableColumn>
    <tableColumn id="5" name="R2" dataDxfId="1" dataCellStyle="百分比">
      <calculatedColumnFormula>μ2+σ2*(表格1[Z1]*ρ+表格1[Z2]*(1-ρ^2)^0.5)</calculatedColumnFormula>
    </tableColumn>
    <tableColumn id="8" name="資產組合" dataDxfId="0" dataCellStyle="百分比">
      <calculatedColumnFormula>表格1[R1]*w1_+表格1[R2]*w2_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F41"/>
  <sheetViews>
    <sheetView tabSelected="1" zoomScale="115" zoomScaleNormal="115" workbookViewId="0">
      <selection activeCell="C8" sqref="C8"/>
    </sheetView>
  </sheetViews>
  <sheetFormatPr defaultRowHeight="15" x14ac:dyDescent="0.25"/>
  <cols>
    <col min="1" max="1" width="14.77734375" bestFit="1" customWidth="1"/>
    <col min="3" max="4" width="8.44140625" bestFit="1" customWidth="1"/>
    <col min="6" max="6" width="9.44140625" customWidth="1"/>
  </cols>
  <sheetData>
    <row r="1" spans="1:6" x14ac:dyDescent="0.25">
      <c r="A1" s="6" t="s">
        <v>0</v>
      </c>
      <c r="B1" s="16">
        <v>0.5</v>
      </c>
    </row>
    <row r="2" spans="1:6" x14ac:dyDescent="0.25">
      <c r="A2" s="6" t="s">
        <v>1</v>
      </c>
      <c r="B2" s="8">
        <f>1-B1</f>
        <v>0.5</v>
      </c>
    </row>
    <row r="3" spans="1:6" x14ac:dyDescent="0.25">
      <c r="A3" s="6" t="s">
        <v>12</v>
      </c>
      <c r="B3" s="7">
        <v>0.15</v>
      </c>
    </row>
    <row r="4" spans="1:6" x14ac:dyDescent="0.25">
      <c r="A4" s="6" t="s">
        <v>11</v>
      </c>
      <c r="B4" s="7">
        <v>0.2</v>
      </c>
    </row>
    <row r="5" spans="1:6" x14ac:dyDescent="0.25">
      <c r="A5" s="6" t="s">
        <v>10</v>
      </c>
      <c r="B5" s="9">
        <v>6.5000000000000002E-2</v>
      </c>
    </row>
    <row r="6" spans="1:6" x14ac:dyDescent="0.25">
      <c r="A6" s="6" t="s">
        <v>9</v>
      </c>
      <c r="B6" s="9">
        <v>3.5000000000000003E-2</v>
      </c>
    </row>
    <row r="7" spans="1:6" x14ac:dyDescent="0.25">
      <c r="A7" s="6" t="s">
        <v>8</v>
      </c>
      <c r="B7" s="10">
        <v>0</v>
      </c>
      <c r="D7" s="17" t="s">
        <v>13</v>
      </c>
    </row>
    <row r="8" spans="1:6" x14ac:dyDescent="0.25">
      <c r="A8" s="18" t="s">
        <v>14</v>
      </c>
      <c r="B8" s="19">
        <f>w1_*μ1+w2_*μ2</f>
        <v>0.1075</v>
      </c>
      <c r="D8" s="17"/>
      <c r="F8" s="5">
        <f ca="1">AVERAGE(表格1[資產組合])</f>
        <v>0.10488509882004463</v>
      </c>
    </row>
    <row r="9" spans="1:6" x14ac:dyDescent="0.25">
      <c r="A9" s="18" t="s">
        <v>15</v>
      </c>
      <c r="B9" s="19">
        <f>((w1_*σ1)^2+2*ρ*w1_*w2_*σ1*σ2+(w2_*σ2)^2)^0.5</f>
        <v>0.10151970252123477</v>
      </c>
      <c r="D9" s="17"/>
      <c r="F9" s="5">
        <f ca="1">STDEVP(表格1[資產組合])</f>
        <v>8.1922333507880363E-2</v>
      </c>
    </row>
    <row r="11" spans="1:6" ht="15.75" thickBot="1" x14ac:dyDescent="0.3">
      <c r="A11" s="4" t="s">
        <v>4</v>
      </c>
      <c r="B11" s="1" t="s">
        <v>5</v>
      </c>
      <c r="C11" s="1" t="s">
        <v>6</v>
      </c>
      <c r="D11" s="2" t="s">
        <v>2</v>
      </c>
      <c r="E11" s="3" t="s">
        <v>3</v>
      </c>
      <c r="F11" t="s">
        <v>7</v>
      </c>
    </row>
    <row r="12" spans="1:6" ht="15.75" thickTop="1" x14ac:dyDescent="0.25">
      <c r="A12" s="11">
        <v>1</v>
      </c>
      <c r="B12" s="12">
        <f ca="1">NORMSINV(RAND())</f>
        <v>-0.8930488214862925</v>
      </c>
      <c r="C12" s="12">
        <f ca="1">NORMSINV(RAND())</f>
        <v>0.48762115103595394</v>
      </c>
      <c r="D12" s="13">
        <f ca="1">μ1+σ1*表格1[Z1]</f>
        <v>-2.8609764297258505E-2</v>
      </c>
      <c r="E12" s="14">
        <f ca="1">μ2+σ2*(表格1[Z1]*ρ+表格1[Z2]*(1-ρ^2)^0.5)</f>
        <v>8.2066740286258391E-2</v>
      </c>
      <c r="F12" s="15">
        <f ca="1">表格1[R1]*w1_+表格1[R2]*w2_</f>
        <v>2.6728487994499943E-2</v>
      </c>
    </row>
    <row r="13" spans="1:6" x14ac:dyDescent="0.25">
      <c r="A13" s="11">
        <f>A12+1</f>
        <v>2</v>
      </c>
      <c r="B13" s="12">
        <f t="shared" ref="B13:C29" ca="1" si="0">NORMSINV(RAND())</f>
        <v>0.15206974553228284</v>
      </c>
      <c r="C13" s="12">
        <f t="shared" ca="1" si="0"/>
        <v>-1.568441627294882</v>
      </c>
      <c r="D13" s="13">
        <f ca="1">μ1+σ1*表格1[Z1]</f>
        <v>0.18041394910645656</v>
      </c>
      <c r="E13" s="14">
        <f ca="1">μ2+σ2*(表格1[Z1]*ρ+表格1[Z2]*(1-ρ^2)^0.5)</f>
        <v>1.0104543044679129E-2</v>
      </c>
      <c r="F13" s="15">
        <f ca="1">表格1[R1]*w1_+表格1[R2]*w2_</f>
        <v>9.5259246075567849E-2</v>
      </c>
    </row>
    <row r="14" spans="1:6" x14ac:dyDescent="0.25">
      <c r="A14" s="11">
        <f t="shared" ref="A14:A41" si="1">A13+1</f>
        <v>3</v>
      </c>
      <c r="B14" s="12">
        <f t="shared" ca="1" si="0"/>
        <v>0.28429233798819692</v>
      </c>
      <c r="C14" s="12">
        <f t="shared" ca="1" si="0"/>
        <v>0.21193943652774586</v>
      </c>
      <c r="D14" s="13">
        <f ca="1">μ1+σ1*表格1[Z1]</f>
        <v>0.20685846759763937</v>
      </c>
      <c r="E14" s="14">
        <f ca="1">μ2+σ2*(表格1[Z1]*ρ+表格1[Z2]*(1-ρ^2)^0.5)</f>
        <v>7.2417880278471111E-2</v>
      </c>
      <c r="F14" s="15">
        <f ca="1">表格1[R1]*w1_+表格1[R2]*w2_</f>
        <v>0.13963817393805525</v>
      </c>
    </row>
    <row r="15" spans="1:6" x14ac:dyDescent="0.25">
      <c r="A15" s="11">
        <f t="shared" si="1"/>
        <v>4</v>
      </c>
      <c r="B15" s="12">
        <f t="shared" ca="1" si="0"/>
        <v>1.6417157570519001</v>
      </c>
      <c r="C15" s="12">
        <f t="shared" ca="1" si="0"/>
        <v>-2.1383877144532167E-2</v>
      </c>
      <c r="D15" s="13">
        <f ca="1">μ1+σ1*表格1[Z1]</f>
        <v>0.47834315141038009</v>
      </c>
      <c r="E15" s="14">
        <f ca="1">μ2+σ2*(表格1[Z1]*ρ+表格1[Z2]*(1-ρ^2)^0.5)</f>
        <v>6.4251564299941374E-2</v>
      </c>
      <c r="F15" s="15">
        <f ca="1">表格1[R1]*w1_+表格1[R2]*w2_</f>
        <v>0.27129735785516074</v>
      </c>
    </row>
    <row r="16" spans="1:6" x14ac:dyDescent="0.25">
      <c r="A16" s="11">
        <f t="shared" si="1"/>
        <v>5</v>
      </c>
      <c r="B16" s="12">
        <f t="shared" ca="1" si="0"/>
        <v>0.16018003637392869</v>
      </c>
      <c r="C16" s="12">
        <f t="shared" ca="1" si="0"/>
        <v>-0.76578495126338952</v>
      </c>
      <c r="D16" s="13">
        <f ca="1">μ1+σ1*表格1[Z1]</f>
        <v>0.18203600727478575</v>
      </c>
      <c r="E16" s="14">
        <f ca="1">μ2+σ2*(表格1[Z1]*ρ+表格1[Z2]*(1-ρ^2)^0.5)</f>
        <v>3.8197526705781366E-2</v>
      </c>
      <c r="F16" s="15">
        <f ca="1">表格1[R1]*w1_+表格1[R2]*w2_</f>
        <v>0.11011676699028355</v>
      </c>
    </row>
    <row r="17" spans="1:6" x14ac:dyDescent="0.25">
      <c r="A17" s="11">
        <f t="shared" si="1"/>
        <v>6</v>
      </c>
      <c r="B17" s="12">
        <f t="shared" ca="1" si="0"/>
        <v>0.67050413916917972</v>
      </c>
      <c r="C17" s="12">
        <f t="shared" ca="1" si="0"/>
        <v>0.27902166389691258</v>
      </c>
      <c r="D17" s="13">
        <f ca="1">μ1+σ1*表格1[Z1]</f>
        <v>0.28410082783383594</v>
      </c>
      <c r="E17" s="14">
        <f ca="1">μ2+σ2*(表格1[Z1]*ρ+表格1[Z2]*(1-ρ^2)^0.5)</f>
        <v>7.4765758236391949E-2</v>
      </c>
      <c r="F17" s="15">
        <f ca="1">表格1[R1]*w1_+表格1[R2]*w2_</f>
        <v>0.17943329303511396</v>
      </c>
    </row>
    <row r="18" spans="1:6" x14ac:dyDescent="0.25">
      <c r="A18" s="11">
        <f t="shared" si="1"/>
        <v>7</v>
      </c>
      <c r="B18" s="12">
        <f t="shared" ca="1" si="0"/>
        <v>-0.14312449853319364</v>
      </c>
      <c r="C18" s="12">
        <f t="shared" ca="1" si="0"/>
        <v>-1.5747461417335722</v>
      </c>
      <c r="D18" s="13">
        <f ca="1">μ1+σ1*表格1[Z1]</f>
        <v>0.12137510029336127</v>
      </c>
      <c r="E18" s="14">
        <f ca="1">μ2+σ2*(表格1[Z1]*ρ+表格1[Z2]*(1-ρ^2)^0.5)</f>
        <v>9.8838850393249689E-3</v>
      </c>
      <c r="F18" s="15">
        <f ca="1">表格1[R1]*w1_+表格1[R2]*w2_</f>
        <v>6.5629492666343117E-2</v>
      </c>
    </row>
    <row r="19" spans="1:6" x14ac:dyDescent="0.25">
      <c r="A19" s="11">
        <f t="shared" si="1"/>
        <v>8</v>
      </c>
      <c r="B19" s="12">
        <f t="shared" ca="1" si="0"/>
        <v>0.70967402560854842</v>
      </c>
      <c r="C19" s="12">
        <f t="shared" ca="1" si="0"/>
        <v>-0.4235768219752053</v>
      </c>
      <c r="D19" s="13">
        <f ca="1">μ1+σ1*表格1[Z1]</f>
        <v>0.29193480512170966</v>
      </c>
      <c r="E19" s="14">
        <f ca="1">μ2+σ2*(表格1[Z1]*ρ+表格1[Z2]*(1-ρ^2)^0.5)</f>
        <v>5.0174811230867818E-2</v>
      </c>
      <c r="F19" s="15">
        <f ca="1">表格1[R1]*w1_+表格1[R2]*w2_</f>
        <v>0.17105480817628874</v>
      </c>
    </row>
    <row r="20" spans="1:6" x14ac:dyDescent="0.25">
      <c r="A20" s="11">
        <f t="shared" si="1"/>
        <v>9</v>
      </c>
      <c r="B20" s="12">
        <f t="shared" ca="1" si="0"/>
        <v>-0.96067671095738538</v>
      </c>
      <c r="C20" s="12">
        <f t="shared" ca="1" si="0"/>
        <v>-0.97854769968695032</v>
      </c>
      <c r="D20" s="13">
        <f ca="1">μ1+σ1*表格1[Z1]</f>
        <v>-4.2135342191477104E-2</v>
      </c>
      <c r="E20" s="14">
        <f ca="1">μ2+σ2*(表格1[Z1]*ρ+表格1[Z2]*(1-ρ^2)^0.5)</f>
        <v>3.0750830510956735E-2</v>
      </c>
      <c r="F20" s="15">
        <f ca="1">表格1[R1]*w1_+表格1[R2]*w2_</f>
        <v>-5.6922558402601846E-3</v>
      </c>
    </row>
    <row r="21" spans="1:6" x14ac:dyDescent="0.25">
      <c r="A21" s="11">
        <f t="shared" si="1"/>
        <v>10</v>
      </c>
      <c r="B21" s="12">
        <f t="shared" ca="1" si="0"/>
        <v>6.7887296723663434E-2</v>
      </c>
      <c r="C21" s="12">
        <f t="shared" ca="1" si="0"/>
        <v>-1.1640741898561326</v>
      </c>
      <c r="D21" s="13">
        <f ca="1">μ1+σ1*表格1[Z1]</f>
        <v>0.16357745934473267</v>
      </c>
      <c r="E21" s="14">
        <f ca="1">μ2+σ2*(表格1[Z1]*ρ+表格1[Z2]*(1-ρ^2)^0.5)</f>
        <v>2.4257403355035359E-2</v>
      </c>
      <c r="F21" s="15">
        <f ca="1">表格1[R1]*w1_+表格1[R2]*w2_</f>
        <v>9.3917431349884006E-2</v>
      </c>
    </row>
    <row r="22" spans="1:6" x14ac:dyDescent="0.25">
      <c r="A22" s="11">
        <f t="shared" si="1"/>
        <v>11</v>
      </c>
      <c r="B22" s="12">
        <f t="shared" ca="1" si="0"/>
        <v>-0.73464241747514114</v>
      </c>
      <c r="C22" s="12">
        <f t="shared" ca="1" si="0"/>
        <v>0.66956188605541955</v>
      </c>
      <c r="D22" s="13">
        <f ca="1">μ1+σ1*表格1[Z1]</f>
        <v>3.0715165049717552E-3</v>
      </c>
      <c r="E22" s="14">
        <f ca="1">μ2+σ2*(表格1[Z1]*ρ+表格1[Z2]*(1-ρ^2)^0.5)</f>
        <v>8.8434666011939694E-2</v>
      </c>
      <c r="F22" s="15">
        <f ca="1">表格1[R1]*w1_+表格1[R2]*w2_</f>
        <v>4.5753091258455725E-2</v>
      </c>
    </row>
    <row r="23" spans="1:6" x14ac:dyDescent="0.25">
      <c r="A23" s="11">
        <f t="shared" si="1"/>
        <v>12</v>
      </c>
      <c r="B23" s="12">
        <f t="shared" ca="1" si="0"/>
        <v>0.43349477285832383</v>
      </c>
      <c r="C23" s="12">
        <f t="shared" ca="1" si="0"/>
        <v>-2.6193828731850717</v>
      </c>
      <c r="D23" s="13">
        <f ca="1">μ1+σ1*表格1[Z1]</f>
        <v>0.23669895457166476</v>
      </c>
      <c r="E23" s="14">
        <f ca="1">μ2+σ2*(表格1[Z1]*ρ+表格1[Z2]*(1-ρ^2)^0.5)</f>
        <v>-2.6678400561477522E-2</v>
      </c>
      <c r="F23" s="15">
        <f ca="1">表格1[R1]*w1_+表格1[R2]*w2_</f>
        <v>0.10501027700509362</v>
      </c>
    </row>
    <row r="24" spans="1:6" x14ac:dyDescent="0.25">
      <c r="A24" s="11">
        <f t="shared" si="1"/>
        <v>13</v>
      </c>
      <c r="B24" s="12">
        <f t="shared" ca="1" si="0"/>
        <v>-1.2245317427318967</v>
      </c>
      <c r="C24" s="12">
        <f t="shared" ca="1" si="0"/>
        <v>-0.16019958093882811</v>
      </c>
      <c r="D24" s="13">
        <f ca="1">μ1+σ1*表格1[Z1]</f>
        <v>-9.490634854637936E-2</v>
      </c>
      <c r="E24" s="14">
        <f ca="1">μ2+σ2*(表格1[Z1]*ρ+表格1[Z2]*(1-ρ^2)^0.5)</f>
        <v>5.9393014667141017E-2</v>
      </c>
      <c r="F24" s="15">
        <f ca="1">表格1[R1]*w1_+表格1[R2]*w2_</f>
        <v>-1.7756666939619171E-2</v>
      </c>
    </row>
    <row r="25" spans="1:6" x14ac:dyDescent="0.25">
      <c r="A25" s="11">
        <f t="shared" si="1"/>
        <v>14</v>
      </c>
      <c r="B25" s="12">
        <f t="shared" ca="1" si="0"/>
        <v>-0.5211813331349846</v>
      </c>
      <c r="C25" s="12">
        <f t="shared" ca="1" si="0"/>
        <v>0.17409508531472645</v>
      </c>
      <c r="D25" s="13">
        <f ca="1">μ1+σ1*表格1[Z1]</f>
        <v>4.5763733373003074E-2</v>
      </c>
      <c r="E25" s="14">
        <f ca="1">μ2+σ2*(表格1[Z1]*ρ+表格1[Z2]*(1-ρ^2)^0.5)</f>
        <v>7.1093327986015434E-2</v>
      </c>
      <c r="F25" s="15">
        <f ca="1">表格1[R1]*w1_+表格1[R2]*w2_</f>
        <v>5.8428530679509254E-2</v>
      </c>
    </row>
    <row r="26" spans="1:6" x14ac:dyDescent="0.25">
      <c r="A26" s="11">
        <f t="shared" si="1"/>
        <v>15</v>
      </c>
      <c r="B26" s="12">
        <f t="shared" ca="1" si="0"/>
        <v>-0.6963340601416329</v>
      </c>
      <c r="C26" s="12">
        <f t="shared" ca="1" si="0"/>
        <v>-0.74455823701254686</v>
      </c>
      <c r="D26" s="13">
        <f ca="1">μ1+σ1*表格1[Z1]</f>
        <v>1.0733187971673414E-2</v>
      </c>
      <c r="E26" s="14">
        <f ca="1">μ2+σ2*(表格1[Z1]*ρ+表格1[Z2]*(1-ρ^2)^0.5)</f>
        <v>3.8940461704560864E-2</v>
      </c>
      <c r="F26" s="15">
        <f ca="1">表格1[R1]*w1_+表格1[R2]*w2_</f>
        <v>2.4836824838117139E-2</v>
      </c>
    </row>
    <row r="27" spans="1:6" x14ac:dyDescent="0.25">
      <c r="A27" s="11">
        <f t="shared" si="1"/>
        <v>16</v>
      </c>
      <c r="B27" s="12">
        <f t="shared" ca="1" si="0"/>
        <v>1.770123151288213</v>
      </c>
      <c r="C27" s="12">
        <f t="shared" ca="1" si="0"/>
        <v>-0.55831902962984825</v>
      </c>
      <c r="D27" s="13">
        <f ca="1">μ1+σ1*表格1[Z1]</f>
        <v>0.50402463025764266</v>
      </c>
      <c r="E27" s="14">
        <f ca="1">μ2+σ2*(表格1[Z1]*ρ+表格1[Z2]*(1-ρ^2)^0.5)</f>
        <v>4.5458833962955317E-2</v>
      </c>
      <c r="F27" s="15">
        <f ca="1">表格1[R1]*w1_+表格1[R2]*w2_</f>
        <v>0.27474173211029901</v>
      </c>
    </row>
    <row r="28" spans="1:6" x14ac:dyDescent="0.25">
      <c r="A28" s="11">
        <f t="shared" si="1"/>
        <v>17</v>
      </c>
      <c r="B28" s="12">
        <f t="shared" ca="1" si="0"/>
        <v>1.1566066069847569</v>
      </c>
      <c r="C28" s="12">
        <f t="shared" ca="1" si="0"/>
        <v>-0.93420247345984597</v>
      </c>
      <c r="D28" s="13">
        <f ca="1">μ1+σ1*表格1[Z1]</f>
        <v>0.38132132139695141</v>
      </c>
      <c r="E28" s="14">
        <f ca="1">μ2+σ2*(表格1[Z1]*ρ+表格1[Z2]*(1-ρ^2)^0.5)</f>
        <v>3.2302913428905393E-2</v>
      </c>
      <c r="F28" s="15">
        <f ca="1">表格1[R1]*w1_+表格1[R2]*w2_</f>
        <v>0.2068121174129284</v>
      </c>
    </row>
    <row r="29" spans="1:6" x14ac:dyDescent="0.25">
      <c r="A29" s="11">
        <f t="shared" si="1"/>
        <v>18</v>
      </c>
      <c r="B29" s="12">
        <f t="shared" ca="1" si="0"/>
        <v>-1.746310486046311</v>
      </c>
      <c r="C29" s="12">
        <f t="shared" ca="1" si="0"/>
        <v>-1.4757011705875325</v>
      </c>
      <c r="D29" s="13">
        <f ca="1">μ1+σ1*表格1[Z1]</f>
        <v>-0.19926209720926222</v>
      </c>
      <c r="E29" s="14">
        <f ca="1">μ2+σ2*(表格1[Z1]*ρ+表格1[Z2]*(1-ρ^2)^0.5)</f>
        <v>1.3350459029436358E-2</v>
      </c>
      <c r="F29" s="15">
        <f ca="1">表格1[R1]*w1_+表格1[R2]*w2_</f>
        <v>-9.2955819089912933E-2</v>
      </c>
    </row>
    <row r="30" spans="1:6" x14ac:dyDescent="0.25">
      <c r="A30" s="11">
        <f t="shared" si="1"/>
        <v>19</v>
      </c>
      <c r="B30" s="12">
        <f t="shared" ref="B30:C41" ca="1" si="2">NORMSINV(RAND())</f>
        <v>-0.1370634164923866</v>
      </c>
      <c r="C30" s="12">
        <f t="shared" ca="1" si="2"/>
        <v>-0.36141794934992488</v>
      </c>
      <c r="D30" s="13">
        <f ca="1">μ1+σ1*表格1[Z1]</f>
        <v>0.12258731670152268</v>
      </c>
      <c r="E30" s="14">
        <f ca="1">μ2+σ2*(表格1[Z1]*ρ+表格1[Z2]*(1-ρ^2)^0.5)</f>
        <v>5.2350371772752632E-2</v>
      </c>
      <c r="F30" s="15">
        <f ca="1">表格1[R1]*w1_+表格1[R2]*w2_</f>
        <v>8.7468844237137661E-2</v>
      </c>
    </row>
    <row r="31" spans="1:6" x14ac:dyDescent="0.25">
      <c r="A31" s="11">
        <f t="shared" si="1"/>
        <v>20</v>
      </c>
      <c r="B31" s="12">
        <f t="shared" ca="1" si="2"/>
        <v>-0.66123044755316462</v>
      </c>
      <c r="C31" s="12">
        <f t="shared" ca="1" si="2"/>
        <v>0.43270557856781294</v>
      </c>
      <c r="D31" s="13">
        <f ca="1">μ1+σ1*表格1[Z1]</f>
        <v>1.7753910489367059E-2</v>
      </c>
      <c r="E31" s="14">
        <f ca="1">μ2+σ2*(表格1[Z1]*ρ+表格1[Z2]*(1-ρ^2)^0.5)</f>
        <v>8.0144695249873457E-2</v>
      </c>
      <c r="F31" s="15">
        <f ca="1">表格1[R1]*w1_+表格1[R2]*w2_</f>
        <v>4.8949302869620258E-2</v>
      </c>
    </row>
    <row r="32" spans="1:6" x14ac:dyDescent="0.25">
      <c r="A32" s="11">
        <f t="shared" si="1"/>
        <v>21</v>
      </c>
      <c r="B32" s="12">
        <f t="shared" ca="1" si="2"/>
        <v>-8.0264832287568644E-2</v>
      </c>
      <c r="C32" s="12">
        <f t="shared" ca="1" si="2"/>
        <v>-0.31858717173242901</v>
      </c>
      <c r="D32" s="13">
        <f ca="1">μ1+σ1*表格1[Z1]</f>
        <v>0.13394703354248627</v>
      </c>
      <c r="E32" s="14">
        <f ca="1">μ2+σ2*(表格1[Z1]*ρ+表格1[Z2]*(1-ρ^2)^0.5)</f>
        <v>5.3849448989364987E-2</v>
      </c>
      <c r="F32" s="15">
        <f ca="1">表格1[R1]*w1_+表格1[R2]*w2_</f>
        <v>9.3898241265925636E-2</v>
      </c>
    </row>
    <row r="33" spans="1:6" x14ac:dyDescent="0.25">
      <c r="A33" s="11">
        <f t="shared" si="1"/>
        <v>22</v>
      </c>
      <c r="B33" s="12">
        <f t="shared" ca="1" si="2"/>
        <v>0.2212094505243753</v>
      </c>
      <c r="C33" s="12">
        <f t="shared" ca="1" si="2"/>
        <v>0.7610095453681156</v>
      </c>
      <c r="D33" s="13">
        <f ca="1">μ1+σ1*表格1[Z1]</f>
        <v>0.19424189010487505</v>
      </c>
      <c r="E33" s="14">
        <f ca="1">μ2+σ2*(表格1[Z1]*ρ+表格1[Z2]*(1-ρ^2)^0.5)</f>
        <v>9.1635334087884046E-2</v>
      </c>
      <c r="F33" s="15">
        <f ca="1">表格1[R1]*w1_+表格1[R2]*w2_</f>
        <v>0.14293861209637954</v>
      </c>
    </row>
    <row r="34" spans="1:6" x14ac:dyDescent="0.25">
      <c r="A34" s="11">
        <f t="shared" si="1"/>
        <v>23</v>
      </c>
      <c r="B34" s="12">
        <f t="shared" ca="1" si="2"/>
        <v>-1.0218753993379437</v>
      </c>
      <c r="C34" s="12">
        <f t="shared" ca="1" si="2"/>
        <v>0.67976597954308715</v>
      </c>
      <c r="D34" s="13">
        <f ca="1">μ1+σ1*表格1[Z1]</f>
        <v>-5.4375079867588744E-2</v>
      </c>
      <c r="E34" s="14">
        <f ca="1">μ2+σ2*(表格1[Z1]*ρ+表格1[Z2]*(1-ρ^2)^0.5)</f>
        <v>8.8791809284008053E-2</v>
      </c>
      <c r="F34" s="15">
        <f ca="1">表格1[R1]*w1_+表格1[R2]*w2_</f>
        <v>1.7208364708209654E-2</v>
      </c>
    </row>
    <row r="35" spans="1:6" x14ac:dyDescent="0.25">
      <c r="A35" s="11">
        <f t="shared" si="1"/>
        <v>24</v>
      </c>
      <c r="B35" s="12">
        <f t="shared" ca="1" si="2"/>
        <v>-0.32583223546500822</v>
      </c>
      <c r="C35" s="12">
        <f t="shared" ca="1" si="2"/>
        <v>0.15626107458502878</v>
      </c>
      <c r="D35" s="13">
        <f ca="1">μ1+σ1*表格1[Z1]</f>
        <v>8.4833552906998344E-2</v>
      </c>
      <c r="E35" s="14">
        <f ca="1">μ2+σ2*(表格1[Z1]*ρ+表格1[Z2]*(1-ρ^2)^0.5)</f>
        <v>7.0469137610476004E-2</v>
      </c>
      <c r="F35" s="15">
        <f ca="1">表格1[R1]*w1_+表格1[R2]*w2_</f>
        <v>7.7651345258737181E-2</v>
      </c>
    </row>
    <row r="36" spans="1:6" x14ac:dyDescent="0.25">
      <c r="A36" s="11">
        <f t="shared" si="1"/>
        <v>25</v>
      </c>
      <c r="B36" s="12">
        <f t="shared" ca="1" si="2"/>
        <v>0.52786396374482325</v>
      </c>
      <c r="C36" s="12">
        <f t="shared" ca="1" si="2"/>
        <v>1.0254069236196643</v>
      </c>
      <c r="D36" s="13">
        <f ca="1">μ1+σ1*表格1[Z1]</f>
        <v>0.25557279274896466</v>
      </c>
      <c r="E36" s="14">
        <f ca="1">μ2+σ2*(表格1[Z1]*ρ+表格1[Z2]*(1-ρ^2)^0.5)</f>
        <v>0.10088924232668825</v>
      </c>
      <c r="F36" s="15">
        <f ca="1">表格1[R1]*w1_+表格1[R2]*w2_</f>
        <v>0.17823101753782644</v>
      </c>
    </row>
    <row r="37" spans="1:6" x14ac:dyDescent="0.25">
      <c r="A37" s="11">
        <f t="shared" si="1"/>
        <v>26</v>
      </c>
      <c r="B37" s="12">
        <f t="shared" ca="1" si="2"/>
        <v>0.28396034372036677</v>
      </c>
      <c r="C37" s="12">
        <f t="shared" ca="1" si="2"/>
        <v>7.4209778600234755E-2</v>
      </c>
      <c r="D37" s="13">
        <f ca="1">μ1+σ1*表格1[Z1]</f>
        <v>0.20679206874407335</v>
      </c>
      <c r="E37" s="14">
        <f ca="1">μ2+σ2*(表格1[Z1]*ρ+表格1[Z2]*(1-ρ^2)^0.5)</f>
        <v>6.7597342251008219E-2</v>
      </c>
      <c r="F37" s="15">
        <f ca="1">表格1[R1]*w1_+表格1[R2]*w2_</f>
        <v>0.13719470549754079</v>
      </c>
    </row>
    <row r="38" spans="1:6" x14ac:dyDescent="0.25">
      <c r="A38" s="11">
        <f t="shared" si="1"/>
        <v>27</v>
      </c>
      <c r="B38" s="12">
        <f t="shared" ca="1" si="2"/>
        <v>0.56590807520465647</v>
      </c>
      <c r="C38" s="12">
        <f t="shared" ca="1" si="2"/>
        <v>0.80591841092655958</v>
      </c>
      <c r="D38" s="13">
        <f ca="1">μ1+σ1*表格1[Z1]</f>
        <v>0.26318161504093129</v>
      </c>
      <c r="E38" s="14">
        <f ca="1">μ2+σ2*(表格1[Z1]*ρ+表格1[Z2]*(1-ρ^2)^0.5)</f>
        <v>9.3207144382429594E-2</v>
      </c>
      <c r="F38" s="15">
        <f ca="1">表格1[R1]*w1_+表格1[R2]*w2_</f>
        <v>0.17819437971168045</v>
      </c>
    </row>
    <row r="39" spans="1:6" x14ac:dyDescent="0.25">
      <c r="A39" s="11">
        <f t="shared" si="1"/>
        <v>28</v>
      </c>
      <c r="B39" s="12">
        <f t="shared" ca="1" si="2"/>
        <v>-0.37505735422632647</v>
      </c>
      <c r="C39" s="12">
        <f t="shared" ca="1" si="2"/>
        <v>0.33219594866315882</v>
      </c>
      <c r="D39" s="13">
        <f ca="1">μ1+σ1*表格1[Z1]</f>
        <v>7.4988529154734695E-2</v>
      </c>
      <c r="E39" s="14">
        <f ca="1">μ2+σ2*(表格1[Z1]*ρ+表格1[Z2]*(1-ρ^2)^0.5)</f>
        <v>7.6626858203210566E-2</v>
      </c>
      <c r="F39" s="15">
        <f ca="1">表格1[R1]*w1_+表格1[R2]*w2_</f>
        <v>7.5807693678972637E-2</v>
      </c>
    </row>
    <row r="40" spans="1:6" x14ac:dyDescent="0.25">
      <c r="A40" s="11">
        <f t="shared" si="1"/>
        <v>29</v>
      </c>
      <c r="B40" s="12">
        <f t="shared" ca="1" si="2"/>
        <v>0.7682878784134769</v>
      </c>
      <c r="C40" s="12">
        <f t="shared" ca="1" si="2"/>
        <v>-0.14391479279193711</v>
      </c>
      <c r="D40" s="13">
        <f ca="1">μ1+σ1*表格1[Z1]</f>
        <v>0.30365757568269536</v>
      </c>
      <c r="E40" s="14">
        <f ca="1">μ2+σ2*(表格1[Z1]*ρ+表格1[Z2]*(1-ρ^2)^0.5)</f>
        <v>5.99629822522822E-2</v>
      </c>
      <c r="F40" s="15">
        <f ca="1">表格1[R1]*w1_+表格1[R2]*w2_</f>
        <v>0.18181027896748878</v>
      </c>
    </row>
    <row r="41" spans="1:6" x14ac:dyDescent="0.25">
      <c r="A41" s="11">
        <f t="shared" si="1"/>
        <v>30</v>
      </c>
      <c r="B41" s="12">
        <f t="shared" ca="1" si="2"/>
        <v>0.7344431842920659</v>
      </c>
      <c r="C41" s="12">
        <f t="shared" ca="1" si="2"/>
        <v>-0.34268738132539339</v>
      </c>
      <c r="D41" s="13">
        <f ca="1">μ1+σ1*表格1[Z1]</f>
        <v>0.29688863685841316</v>
      </c>
      <c r="E41" s="14">
        <f ca="1">μ2+σ2*(表格1[Z1]*ρ+表格1[Z2]*(1-ρ^2)^0.5)</f>
        <v>5.3005941653611235E-2</v>
      </c>
      <c r="F41" s="15">
        <f ca="1">表格1[R1]*w1_+表格1[R2]*w2_</f>
        <v>0.17494728925601219</v>
      </c>
    </row>
  </sheetData>
  <phoneticPr fontId="1" type="noConversion"/>
  <pageMargins left="0.7" right="0.7" top="0.75" bottom="0.75" header="0.3" footer="0.3"/>
  <pageSetup paperSize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7</vt:i4>
      </vt:variant>
    </vt:vector>
  </HeadingPairs>
  <TitlesOfParts>
    <vt:vector size="8" baseType="lpstr">
      <vt:lpstr>Sheet1</vt:lpstr>
      <vt:lpstr>w1_</vt:lpstr>
      <vt:lpstr>w2_</vt:lpstr>
      <vt:lpstr>μ1</vt:lpstr>
      <vt:lpstr>μ2</vt:lpstr>
      <vt:lpstr>ρ</vt:lpstr>
      <vt:lpstr>σ1</vt:lpstr>
      <vt:lpstr>σ2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Stanley Hsiao</cp:lastModifiedBy>
  <dcterms:created xsi:type="dcterms:W3CDTF">2012-02-15T01:33:30Z</dcterms:created>
  <dcterms:modified xsi:type="dcterms:W3CDTF">2015-03-24T08:25:07Z</dcterms:modified>
</cp:coreProperties>
</file>