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投資報酬率" sheetId="1" r:id="rId1"/>
    <sheet name="貸款比例vs投資報酬率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<sst xmlns="http://schemas.openxmlformats.org/spreadsheetml/2006/main" count="23" uniqueCount="23">
  <si>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屋價</t>
  </si>
  <si>
    <t>自備款</t>
  </si>
  <si>
    <t>貸款</t>
  </si>
  <si>
    <t>裝潢費用</t>
  </si>
  <si>
    <t>租金(月)</t>
  </si>
  <si>
    <t>貸款年利率</t>
  </si>
  <si>
    <t>房屋條件</t>
  </si>
  <si>
    <t>每年收支</t>
  </si>
  <si>
    <t>租金年收入</t>
  </si>
  <si>
    <t>每年淨收入</t>
  </si>
  <si>
    <t>投資報酬率</t>
  </si>
  <si>
    <t>利息(一年)</t>
  </si>
  <si>
    <t>房屋金額</t>
  </si>
  <si>
    <t>裝潢費用</t>
  </si>
  <si>
    <t>總投資金額</t>
  </si>
  <si>
    <t>月租金</t>
  </si>
  <si>
    <t>租金報酬率</t>
  </si>
  <si>
    <t>貸款利率</t>
  </si>
  <si>
    <t>房屋貸款比例</t>
  </si>
  <si>
    <t>自有資金</t>
  </si>
  <si>
    <t>貸款金額</t>
  </si>
  <si>
    <t>槓桿比例</t>
  </si>
  <si>
    <t>投資報酬率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</si>
</sst>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%"/>
    <numFmt numFmtId="177" formatCode="_-* #,##0.0_-;\-* #,##0.0_-;_-* &quot;-&quot;??_-;_-@_-"/>
    <numFmt numFmtId="178" formatCode="_-* #,##0_-;\-* #,##0_-;_-* &quot;-&quot;??_-;_-@_-"/>
    <numFmt numFmtId="179" formatCode="_-* #,##0.0_-;\-* #,##0.0_-;_-* &quot;-&quot;?_-;_-@_-"/>
    <numFmt numFmtId="180" formatCode="#,##0_ ;[Red]\-#,##0\ "/>
    <numFmt numFmtId="181" formatCode="0.0_ "/>
    <numFmt numFmtId="182" formatCode="0_ "/>
    <numFmt numFmtId="183" formatCode="0.00_ "/>
    <numFmt numFmtId="184" formatCode="0.000_ "/>
    <numFmt numFmtId="185" formatCode="0.0000_ "/>
  </numFmts>
  <fonts count="6">
    <font>
      <sz val="12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56"/>
      <name val="新細明體"/>
      <family val="1"/>
    </font>
    <font>
      <sz val="8.75"/>
      <name val="微軟正黑體"/>
      <family val="2"/>
    </font>
    <font>
      <sz val="8"/>
      <name val="微軟正黑體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76" fontId="2" fillId="3" borderId="1" xfId="17" applyNumberFormat="1" applyFont="1" applyFill="1" applyBorder="1" applyAlignment="1">
      <alignment vertical="center"/>
    </xf>
    <xf numFmtId="180" fontId="3" fillId="4" borderId="1" xfId="0" applyNumberFormat="1" applyFont="1" applyFill="1" applyBorder="1" applyAlignment="1">
      <alignment vertical="center"/>
    </xf>
    <xf numFmtId="0" fontId="0" fillId="0" borderId="0" xfId="0" applyAlignment="1" quotePrefix="1">
      <alignment vertical="center"/>
    </xf>
    <xf numFmtId="178" fontId="3" fillId="5" borderId="1" xfId="15" applyNumberFormat="1" applyFont="1" applyFill="1" applyBorder="1" applyAlignment="1">
      <alignment vertical="center"/>
    </xf>
    <xf numFmtId="178" fontId="3" fillId="6" borderId="1" xfId="15" applyNumberFormat="1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78" fontId="0" fillId="5" borderId="1" xfId="15" applyNumberFormat="1" applyFill="1" applyBorder="1" applyAlignment="1">
      <alignment vertical="center"/>
    </xf>
    <xf numFmtId="178" fontId="0" fillId="6" borderId="1" xfId="15" applyNumberFormat="1" applyFill="1" applyBorder="1" applyAlignment="1">
      <alignment vertical="center"/>
    </xf>
    <xf numFmtId="10" fontId="0" fillId="6" borderId="1" xfId="0" applyNumberFormat="1" applyFill="1" applyBorder="1" applyAlignment="1">
      <alignment vertical="center"/>
    </xf>
    <xf numFmtId="10" fontId="0" fillId="5" borderId="1" xfId="0" applyNumberFormat="1" applyFill="1" applyBorder="1" applyAlignment="1">
      <alignment vertical="center"/>
    </xf>
    <xf numFmtId="10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3" fillId="4" borderId="1" xfId="0" applyNumberFormat="1" applyFont="1" applyFill="1" applyBorder="1" applyAlignment="1">
      <alignment vertical="center"/>
    </xf>
    <xf numFmtId="178" fontId="3" fillId="4" borderId="1" xfId="0" applyNumberFormat="1" applyFont="1" applyFill="1" applyBorder="1" applyAlignment="1">
      <alignment vertical="center"/>
    </xf>
    <xf numFmtId="178" fontId="3" fillId="4" borderId="1" xfId="15" applyNumberFormat="1" applyFont="1" applyFill="1" applyBorder="1" applyAlignment="1">
      <alignment vertical="center"/>
    </xf>
    <xf numFmtId="185" fontId="3" fillId="7" borderId="1" xfId="0" applyNumberFormat="1" applyFont="1" applyFill="1" applyBorder="1" applyAlignment="1">
      <alignment vertical="center"/>
    </xf>
    <xf numFmtId="10" fontId="3" fillId="7" borderId="1" xfId="17" applyNumberFormat="1" applyFont="1" applyFill="1" applyBorder="1" applyAlignment="1">
      <alignment vertical="center"/>
    </xf>
    <xf numFmtId="176" fontId="3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0275"/>
          <c:w val="0.9502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'貸款比例vs投資報酬率'!$E$13</c:f>
              <c:strCache>
                <c:ptCount val="1"/>
                <c:pt idx="0">
                  <c:v>投資報酬率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'貸款比例vs投資報酬率'!$A$14:$A$24</c:f>
              <c:numCache/>
            </c:numRef>
          </c:cat>
          <c:val>
            <c:numRef>
              <c:f>'貸款比例vs投資報酬率'!$E$14:$E$24</c:f>
              <c:numCache/>
            </c:numRef>
          </c:val>
          <c:smooth val="0"/>
        </c:ser>
        <c:marker val="1"/>
        <c:axId val="43652108"/>
        <c:axId val="57324653"/>
      </c:lineChart>
      <c:catAx>
        <c:axId val="43652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房屋貸款比例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7324653"/>
        <c:crosses val="autoZero"/>
        <c:auto val="1"/>
        <c:lblOffset val="100"/>
        <c:noMultiLvlLbl val="0"/>
      </c:catAx>
      <c:valAx>
        <c:axId val="57324653"/>
        <c:scaling>
          <c:orientation val="minMax"/>
        </c:scaling>
        <c:axPos val="l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6521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sterhsiao.com.tw/" TargetMode="External" /><Relationship Id="rId3" Type="http://schemas.openxmlformats.org/officeDocument/2006/relationships/hyperlink" Target="http://www.masterhsiao.com.tw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masterhsiao.com.tw/" TargetMode="External" /><Relationship Id="rId4" Type="http://schemas.openxmlformats.org/officeDocument/2006/relationships/hyperlink" Target="http://www.masterhsiao.com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0</xdr:row>
      <xdr:rowOff>114300</xdr:rowOff>
    </xdr:from>
    <xdr:to>
      <xdr:col>5</xdr:col>
      <xdr:colOff>323850</xdr:colOff>
      <xdr:row>3</xdr:row>
      <xdr:rowOff>66675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11430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0</xdr:row>
      <xdr:rowOff>0</xdr:rowOff>
    </xdr:from>
    <xdr:to>
      <xdr:col>7</xdr:col>
      <xdr:colOff>28575</xdr:colOff>
      <xdr:row>11</xdr:row>
      <xdr:rowOff>95250</xdr:rowOff>
    </xdr:to>
    <xdr:graphicFrame>
      <xdr:nvGraphicFramePr>
        <xdr:cNvPr id="1" name="Chart 1"/>
        <xdr:cNvGraphicFramePr/>
      </xdr:nvGraphicFramePr>
      <xdr:xfrm>
        <a:off x="1933575" y="0"/>
        <a:ext cx="39624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276225</xdr:colOff>
      <xdr:row>0</xdr:row>
      <xdr:rowOff>57150</xdr:rowOff>
    </xdr:from>
    <xdr:to>
      <xdr:col>10</xdr:col>
      <xdr:colOff>219075</xdr:colOff>
      <xdr:row>3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57150"/>
          <a:ext cx="2000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showGridLines="0" tabSelected="1" workbookViewId="0" topLeftCell="A1">
      <selection activeCell="E9" sqref="E9"/>
    </sheetView>
  </sheetViews>
  <sheetFormatPr defaultColWidth="9.00390625" defaultRowHeight="16.5"/>
  <cols>
    <col min="1" max="1" width="11.625" style="0" bestFit="1" customWidth="1"/>
    <col min="2" max="2" width="13.625" style="0" bestFit="1" customWidth="1"/>
  </cols>
  <sheetData>
    <row r="1" spans="1:2" ht="16.5">
      <c r="A1" s="22" t="s">
        <v>6</v>
      </c>
      <c r="B1" s="22"/>
    </row>
    <row r="2" spans="1:2" ht="16.5">
      <c r="A2" s="1" t="s">
        <v>0</v>
      </c>
      <c r="B2" s="6">
        <v>7500000</v>
      </c>
    </row>
    <row r="3" spans="1:2" ht="16.5">
      <c r="A3" s="1" t="s">
        <v>1</v>
      </c>
      <c r="B3" s="6">
        <v>1500000</v>
      </c>
    </row>
    <row r="4" spans="1:2" ht="16.5">
      <c r="A4" s="1" t="s">
        <v>2</v>
      </c>
      <c r="B4" s="7">
        <f>B2-B3</f>
        <v>6000000</v>
      </c>
    </row>
    <row r="5" spans="1:2" ht="16.5">
      <c r="A5" s="1" t="s">
        <v>3</v>
      </c>
      <c r="B5" s="6">
        <v>1000000</v>
      </c>
    </row>
    <row r="6" spans="1:2" ht="16.5">
      <c r="A6" s="1" t="s">
        <v>4</v>
      </c>
      <c r="B6" s="6">
        <v>40000</v>
      </c>
    </row>
    <row r="7" spans="1:2" ht="16.5">
      <c r="A7" s="1" t="s">
        <v>5</v>
      </c>
      <c r="B7" s="8">
        <v>0.018</v>
      </c>
    </row>
    <row r="8" spans="1:2" ht="16.5">
      <c r="A8" s="22" t="s">
        <v>7</v>
      </c>
      <c r="B8" s="22"/>
    </row>
    <row r="9" spans="1:2" ht="16.5">
      <c r="A9" s="1" t="s">
        <v>8</v>
      </c>
      <c r="B9" s="4">
        <f>B6*12</f>
        <v>480000</v>
      </c>
    </row>
    <row r="10" spans="1:2" ht="16.5">
      <c r="A10" s="1" t="s">
        <v>11</v>
      </c>
      <c r="B10" s="4">
        <f>-B4*B7</f>
        <v>-107999.99999999999</v>
      </c>
    </row>
    <row r="11" spans="1:2" ht="16.5">
      <c r="A11" s="1" t="s">
        <v>9</v>
      </c>
      <c r="B11" s="4">
        <f>B9+B10</f>
        <v>372000</v>
      </c>
    </row>
    <row r="12" spans="1:3" ht="16.5">
      <c r="A12" s="2" t="s">
        <v>10</v>
      </c>
      <c r="B12" s="3">
        <f>B11/(B3+B5)</f>
        <v>0.1488</v>
      </c>
      <c r="C12" s="5"/>
    </row>
  </sheetData>
  <mergeCells count="2">
    <mergeCell ref="A1:B1"/>
    <mergeCell ref="A8:B8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B9" sqref="B9"/>
    </sheetView>
  </sheetViews>
  <sheetFormatPr defaultColWidth="9.00390625" defaultRowHeight="16.5"/>
  <cols>
    <col min="1" max="1" width="13.875" style="0" bestFit="1" customWidth="1"/>
    <col min="2" max="2" width="10.875" style="0" bestFit="1" customWidth="1"/>
    <col min="3" max="3" width="13.625" style="0" bestFit="1" customWidth="1"/>
    <col min="5" max="5" width="11.625" style="0" bestFit="1" customWidth="1"/>
  </cols>
  <sheetData>
    <row r="1" spans="1:2" ht="16.5">
      <c r="A1" s="9" t="s">
        <v>12</v>
      </c>
      <c r="B1" s="10">
        <v>7500000</v>
      </c>
    </row>
    <row r="2" spans="1:2" ht="16.5">
      <c r="A2" s="9" t="s">
        <v>13</v>
      </c>
      <c r="B2" s="10">
        <v>1000000</v>
      </c>
    </row>
    <row r="3" spans="1:2" ht="16.5">
      <c r="A3" s="9" t="s">
        <v>14</v>
      </c>
      <c r="B3" s="11">
        <f>B1+B2</f>
        <v>8500000</v>
      </c>
    </row>
    <row r="4" spans="1:2" ht="16.5">
      <c r="A4" s="9" t="s">
        <v>15</v>
      </c>
      <c r="B4" s="10">
        <v>40000</v>
      </c>
    </row>
    <row r="5" spans="1:2" ht="16.5">
      <c r="A5" s="9" t="s">
        <v>16</v>
      </c>
      <c r="B5" s="12">
        <f>B4*12/B3</f>
        <v>0.05647058823529412</v>
      </c>
    </row>
    <row r="6" spans="1:2" ht="16.5">
      <c r="A6" s="9" t="s">
        <v>17</v>
      </c>
      <c r="B6" s="13">
        <v>0.018</v>
      </c>
    </row>
    <row r="12" ht="16.5">
      <c r="C12" s="14"/>
    </row>
    <row r="13" spans="1:5" ht="16.5">
      <c r="A13" s="15" t="s">
        <v>18</v>
      </c>
      <c r="B13" s="15" t="s">
        <v>19</v>
      </c>
      <c r="C13" s="15" t="s">
        <v>20</v>
      </c>
      <c r="D13" s="15" t="s">
        <v>21</v>
      </c>
      <c r="E13" s="15" t="s">
        <v>22</v>
      </c>
    </row>
    <row r="14" spans="1:5" ht="16.5">
      <c r="A14" s="16">
        <v>0</v>
      </c>
      <c r="B14" s="17">
        <f>$B$3-C14</f>
        <v>8500000</v>
      </c>
      <c r="C14" s="18">
        <f>$B$1*A14</f>
        <v>0</v>
      </c>
      <c r="D14" s="19">
        <f aca="true" t="shared" si="0" ref="D14:D24">C14/B14</f>
        <v>0</v>
      </c>
      <c r="E14" s="20">
        <f>$B$5+D14*($B$5-$B$6)</f>
        <v>0.05647058823529412</v>
      </c>
    </row>
    <row r="15" spans="1:5" ht="16.5">
      <c r="A15" s="21">
        <f>A14+10%</f>
        <v>0.1</v>
      </c>
      <c r="B15" s="17">
        <f aca="true" t="shared" si="1" ref="B15:B24">$B$3-C15</f>
        <v>7750000</v>
      </c>
      <c r="C15" s="18">
        <f aca="true" t="shared" si="2" ref="C15:C24">$B$1*A15</f>
        <v>750000</v>
      </c>
      <c r="D15" s="19">
        <f t="shared" si="0"/>
        <v>0.0967741935483871</v>
      </c>
      <c r="E15" s="20">
        <f aca="true" t="shared" si="3" ref="E15:E24">$B$5+D15*($B$5-$B$6)</f>
        <v>0.06019354838709678</v>
      </c>
    </row>
    <row r="16" spans="1:5" ht="16.5">
      <c r="A16" s="21">
        <f aca="true" t="shared" si="4" ref="A16:A24">A15+10%</f>
        <v>0.2</v>
      </c>
      <c r="B16" s="17">
        <f t="shared" si="1"/>
        <v>7000000</v>
      </c>
      <c r="C16" s="18">
        <f t="shared" si="2"/>
        <v>1500000</v>
      </c>
      <c r="D16" s="19">
        <f t="shared" si="0"/>
        <v>0.21428571428571427</v>
      </c>
      <c r="E16" s="20">
        <f t="shared" si="3"/>
        <v>0.06471428571428571</v>
      </c>
    </row>
    <row r="17" spans="1:5" ht="16.5">
      <c r="A17" s="21">
        <f t="shared" si="4"/>
        <v>0.30000000000000004</v>
      </c>
      <c r="B17" s="17">
        <f t="shared" si="1"/>
        <v>6250000</v>
      </c>
      <c r="C17" s="18">
        <f t="shared" si="2"/>
        <v>2250000.0000000005</v>
      </c>
      <c r="D17" s="19">
        <f t="shared" si="0"/>
        <v>0.3600000000000001</v>
      </c>
      <c r="E17" s="20">
        <f t="shared" si="3"/>
        <v>0.07032000000000001</v>
      </c>
    </row>
    <row r="18" spans="1:5" ht="16.5">
      <c r="A18" s="21">
        <f t="shared" si="4"/>
        <v>0.4</v>
      </c>
      <c r="B18" s="17">
        <f t="shared" si="1"/>
        <v>5500000</v>
      </c>
      <c r="C18" s="18">
        <f t="shared" si="2"/>
        <v>3000000</v>
      </c>
      <c r="D18" s="19">
        <f t="shared" si="0"/>
        <v>0.5454545454545454</v>
      </c>
      <c r="E18" s="20">
        <f t="shared" si="3"/>
        <v>0.07745454545454546</v>
      </c>
    </row>
    <row r="19" spans="1:5" ht="16.5">
      <c r="A19" s="21">
        <f t="shared" si="4"/>
        <v>0.5</v>
      </c>
      <c r="B19" s="17">
        <f t="shared" si="1"/>
        <v>4750000</v>
      </c>
      <c r="C19" s="18">
        <f t="shared" si="2"/>
        <v>3750000</v>
      </c>
      <c r="D19" s="19">
        <f t="shared" si="0"/>
        <v>0.7894736842105263</v>
      </c>
      <c r="E19" s="20">
        <f t="shared" si="3"/>
        <v>0.0868421052631579</v>
      </c>
    </row>
    <row r="20" spans="1:5" ht="16.5">
      <c r="A20" s="21">
        <f t="shared" si="4"/>
        <v>0.6</v>
      </c>
      <c r="B20" s="17">
        <f t="shared" si="1"/>
        <v>4000000</v>
      </c>
      <c r="C20" s="18">
        <f t="shared" si="2"/>
        <v>4500000</v>
      </c>
      <c r="D20" s="19">
        <f t="shared" si="0"/>
        <v>1.125</v>
      </c>
      <c r="E20" s="20">
        <f t="shared" si="3"/>
        <v>0.09975</v>
      </c>
    </row>
    <row r="21" spans="1:5" ht="16.5">
      <c r="A21" s="21">
        <f t="shared" si="4"/>
        <v>0.7</v>
      </c>
      <c r="B21" s="17">
        <f t="shared" si="1"/>
        <v>3250000</v>
      </c>
      <c r="C21" s="18">
        <f t="shared" si="2"/>
        <v>5250000</v>
      </c>
      <c r="D21" s="19">
        <f t="shared" si="0"/>
        <v>1.6153846153846154</v>
      </c>
      <c r="E21" s="20">
        <f t="shared" si="3"/>
        <v>0.11861538461538462</v>
      </c>
    </row>
    <row r="22" spans="1:5" ht="16.5">
      <c r="A22" s="21">
        <f t="shared" si="4"/>
        <v>0.7999999999999999</v>
      </c>
      <c r="B22" s="17">
        <f t="shared" si="1"/>
        <v>2500000.000000001</v>
      </c>
      <c r="C22" s="18">
        <f t="shared" si="2"/>
        <v>5999999.999999999</v>
      </c>
      <c r="D22" s="19">
        <f t="shared" si="0"/>
        <v>2.3999999999999986</v>
      </c>
      <c r="E22" s="20">
        <f t="shared" si="3"/>
        <v>0.14879999999999993</v>
      </c>
    </row>
    <row r="23" spans="1:5" ht="16.5">
      <c r="A23" s="21">
        <f t="shared" si="4"/>
        <v>0.8999999999999999</v>
      </c>
      <c r="B23" s="17">
        <f t="shared" si="1"/>
        <v>1750000.000000001</v>
      </c>
      <c r="C23" s="18">
        <f t="shared" si="2"/>
        <v>6749999.999999999</v>
      </c>
      <c r="D23" s="19">
        <f t="shared" si="0"/>
        <v>3.8571428571428545</v>
      </c>
      <c r="E23" s="20">
        <f t="shared" si="3"/>
        <v>0.20485714285714274</v>
      </c>
    </row>
    <row r="24" spans="1:5" ht="16.5">
      <c r="A24" s="21">
        <f t="shared" si="4"/>
        <v>0.9999999999999999</v>
      </c>
      <c r="B24" s="17">
        <f t="shared" si="1"/>
        <v>1000000.0000000009</v>
      </c>
      <c r="C24" s="18">
        <f t="shared" si="2"/>
        <v>7499999.999999999</v>
      </c>
      <c r="D24" s="19">
        <f t="shared" si="0"/>
        <v>7.499999999999992</v>
      </c>
      <c r="E24" s="20">
        <f t="shared" si="3"/>
        <v>0.3449999999999997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怪老子理財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正夯的分租套房投資術</dc:title>
  <dc:subject/>
  <dc:creator> 蕭世斌</dc:creator>
  <cp:keywords>分租套房</cp:keywords>
  <dc:description/>
  <cp:lastModifiedBy> </cp:lastModifiedBy>
  <dcterms:created xsi:type="dcterms:W3CDTF">2009-12-04T01:13:22Z</dcterms:created>
  <dcterms:modified xsi:type="dcterms:W3CDTF">2009-12-11T22:09:55Z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