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36" windowHeight="8628" activeTab="0"/>
  </bookViews>
  <sheets>
    <sheet name="永和滷味" sheetId="1" r:id="rId1"/>
    <sheet name="統計資料" sheetId="2" r:id="rId2"/>
    <sheet name="說明" sheetId="3" r:id="rId3"/>
  </sheets>
  <definedNames>
    <definedName name="平均到達人數">'永和滷味'!$B$3</definedName>
    <definedName name="平均服務人數">'永和滷味'!$B$4</definedName>
    <definedName name="放棄門檻">'永和滷味'!$B$5</definedName>
    <definedName name="放棄總數">'永和滷味'!$B$7</definedName>
    <definedName name="基準時間">'永和滷味'!$B$2</definedName>
    <definedName name="營業起始時間">'永和滷味'!$B$1</definedName>
  </definedNames>
  <calcPr fullCalcOnLoad="1"/>
</workbook>
</file>

<file path=xl/sharedStrings.xml><?xml version="1.0" encoding="utf-8"?>
<sst xmlns="http://schemas.openxmlformats.org/spreadsheetml/2006/main" count="25" uniqueCount="25">
  <si>
    <t>客戶編號</t>
  </si>
  <si>
    <t>到達區間</t>
  </si>
  <si>
    <t>到達時間</t>
  </si>
  <si>
    <t>開始服務</t>
  </si>
  <si>
    <t>結束服務</t>
  </si>
  <si>
    <t>服務時間</t>
  </si>
  <si>
    <t>營業起始時間</t>
  </si>
  <si>
    <t>等候時間</t>
  </si>
  <si>
    <t>放棄</t>
  </si>
  <si>
    <t>放棄門檻</t>
  </si>
  <si>
    <t>服務中</t>
  </si>
  <si>
    <t>放棄總數</t>
  </si>
  <si>
    <t>客戶到達時間</t>
  </si>
  <si>
    <t>分</t>
  </si>
  <si>
    <t>基準時間</t>
  </si>
  <si>
    <t>shift+F9再一次</t>
  </si>
  <si>
    <t>分鐘數</t>
  </si>
  <si>
    <t>平均每5分鐘</t>
  </si>
  <si>
    <t>服務時間</t>
  </si>
  <si>
    <t>到達/服務人數</t>
  </si>
  <si>
    <t>排隊人數</t>
  </si>
  <si>
    <t>最多排隊人數</t>
  </si>
  <si>
    <t>平均到達人數</t>
  </si>
  <si>
    <t>平均服務人數</t>
  </si>
  <si>
    <t>怪老子理財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</si>
</sst>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:ss;@"/>
    <numFmt numFmtId="177" formatCode="0.00_);[Red]\(0.00\)"/>
    <numFmt numFmtId="178" formatCode="0.00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u val="single"/>
      <sz val="10.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9"/>
      <name val="Calibri"/>
      <family val="2"/>
    </font>
    <font>
      <sz val="11"/>
      <color indexed="9"/>
      <name val="新細明體"/>
      <family val="1"/>
    </font>
    <font>
      <sz val="11"/>
      <color indexed="9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4" fillId="24" borderId="10" xfId="46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21" fontId="0" fillId="34" borderId="0" xfId="0" applyNumberFormat="1" applyFill="1" applyAlignment="1">
      <alignment vertical="center"/>
    </xf>
    <xf numFmtId="0" fontId="40" fillId="0" borderId="0" xfId="0" applyFont="1" applyAlignment="1">
      <alignment vertical="center"/>
    </xf>
    <xf numFmtId="0" fontId="24" fillId="26" borderId="0" xfId="48" applyAlignment="1">
      <alignment horizontal="center" vertical="center" wrapText="1"/>
    </xf>
    <xf numFmtId="0" fontId="24" fillId="26" borderId="10" xfId="48" applyBorder="1" applyAlignment="1">
      <alignment vertical="center"/>
    </xf>
    <xf numFmtId="0" fontId="0" fillId="4" borderId="10" xfId="17" applyBorder="1" applyAlignment="1">
      <alignment vertical="center"/>
    </xf>
    <xf numFmtId="0" fontId="24" fillId="29" borderId="10" xfId="51" applyBorder="1" applyAlignment="1">
      <alignment vertical="center"/>
    </xf>
    <xf numFmtId="0" fontId="24" fillId="29" borderId="10" xfId="51" applyFont="1" applyBorder="1" applyAlignment="1">
      <alignment vertical="center"/>
    </xf>
    <xf numFmtId="0" fontId="0" fillId="7" borderId="10" xfId="20" applyBorder="1" applyAlignment="1">
      <alignment vertical="center"/>
    </xf>
    <xf numFmtId="178" fontId="0" fillId="33" borderId="10" xfId="15" applyNumberFormat="1" applyFill="1" applyBorder="1" applyAlignment="1">
      <alignment vertical="center"/>
    </xf>
    <xf numFmtId="0" fontId="30" fillId="0" borderId="0" xfId="44" applyAlignment="1" applyProtection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3</xdr:col>
      <xdr:colOff>295275</xdr:colOff>
      <xdr:row>12</xdr:row>
      <xdr:rowOff>114300</xdr:rowOff>
    </xdr:to>
    <xdr:sp>
      <xdr:nvSpPr>
        <xdr:cNvPr id="1" name="文字方塊 5"/>
        <xdr:cNvSpPr txBox="1">
          <a:spLocks noChangeArrowheads="1"/>
        </xdr:cNvSpPr>
      </xdr:nvSpPr>
      <xdr:spPr>
        <a:xfrm>
          <a:off x="19050" y="1638300"/>
          <a:ext cx="3228975" cy="90487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到達數：平均每基準時間內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(B2)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的到達人數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服務數：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平均每基準時間內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(B2)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可服務的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人數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基準時間：可自行定義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放棄門檻：客戶看到排隊人數到達門檻就放棄</a:t>
          </a:r>
        </a:p>
      </xdr:txBody>
    </xdr:sp>
    <xdr:clientData/>
  </xdr:twoCellAnchor>
  <xdr:twoCellAnchor editAs="oneCell">
    <xdr:from>
      <xdr:col>4</xdr:col>
      <xdr:colOff>476250</xdr:colOff>
      <xdr:row>0</xdr:row>
      <xdr:rowOff>0</xdr:rowOff>
    </xdr:from>
    <xdr:to>
      <xdr:col>7</xdr:col>
      <xdr:colOff>95250</xdr:colOff>
      <xdr:row>2</xdr:row>
      <xdr:rowOff>57150</xdr:rowOff>
    </xdr:to>
    <xdr:pic>
      <xdr:nvPicPr>
        <xdr:cNvPr id="2" name="圖片 4" descr="怪老子理財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10</xdr:row>
      <xdr:rowOff>171450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0" y="0"/>
          <a:ext cx="2181225" cy="2171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應用功能及函數：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TIME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MATCH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COUNTIF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RAND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MAX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領域：經營管理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程度：高階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bl" displayName="tbl" ref="A15:J115" totalsRowShown="0">
  <tableColumns count="10">
    <tableColumn id="1" name="客戶編號"/>
    <tableColumn id="2" name="到達區間"/>
    <tableColumn id="3" name="到達時間"/>
    <tableColumn id="4" name="排隊人數"/>
    <tableColumn id="14" name="服務中"/>
    <tableColumn id="10" name="放棄"/>
    <tableColumn id="5" name="等候時間"/>
    <tableColumn id="7" name="開始服務"/>
    <tableColumn id="8" name="結束服務"/>
    <tableColumn id="9" name="服務時間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表格4" displayName="表格4" ref="B5:C27" totalsRowShown="0">
  <tableColumns count="2">
    <tableColumn id="1" name="服務時間"/>
    <tableColumn id="3" name="客戶到達時間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85" zoomScaleNormal="85" zoomScalePageLayoutView="0" workbookViewId="0" topLeftCell="A1">
      <selection activeCell="F10" sqref="F10"/>
    </sheetView>
  </sheetViews>
  <sheetFormatPr defaultColWidth="9.00390625" defaultRowHeight="15.75"/>
  <cols>
    <col min="1" max="1" width="15.375" style="0" bestFit="1" customWidth="1"/>
    <col min="2" max="2" width="11.75390625" style="0" customWidth="1"/>
    <col min="3" max="3" width="11.625" style="0" customWidth="1"/>
    <col min="4" max="4" width="10.00390625" style="0" customWidth="1"/>
    <col min="5" max="5" width="9.875" style="0" customWidth="1"/>
    <col min="6" max="6" width="7.625" style="0" customWidth="1"/>
    <col min="7" max="7" width="10.625" style="0" customWidth="1"/>
    <col min="8" max="8" width="13.375" style="0" customWidth="1"/>
    <col min="9" max="10" width="11.75390625" style="0" customWidth="1"/>
    <col min="11" max="11" width="10.00390625" style="0" customWidth="1"/>
    <col min="16" max="16" width="12.25390625" style="0" customWidth="1"/>
    <col min="17" max="17" width="10.625" style="0" customWidth="1"/>
    <col min="18" max="18" width="11.00390625" style="0" customWidth="1"/>
  </cols>
  <sheetData>
    <row r="1" spans="1:6" ht="16.5">
      <c r="A1" s="3" t="s">
        <v>6</v>
      </c>
      <c r="B1" s="4">
        <v>0.7777777777777778</v>
      </c>
      <c r="D1" s="8" t="s">
        <v>15</v>
      </c>
      <c r="F1" s="16" t="s">
        <v>24</v>
      </c>
    </row>
    <row r="2" spans="1:3" ht="16.5">
      <c r="A2" s="3" t="s">
        <v>14</v>
      </c>
      <c r="B2" s="5">
        <v>5</v>
      </c>
      <c r="C2" t="s">
        <v>13</v>
      </c>
    </row>
    <row r="3" spans="1:2" ht="16.5">
      <c r="A3" s="3" t="s">
        <v>22</v>
      </c>
      <c r="B3" s="15">
        <f>'統計資料'!C3</f>
        <v>3.267326732673274</v>
      </c>
    </row>
    <row r="4" spans="1:2" ht="15.75">
      <c r="A4" s="3" t="s">
        <v>23</v>
      </c>
      <c r="B4" s="15">
        <f>'統計資料'!B3</f>
        <v>3.165829145728642</v>
      </c>
    </row>
    <row r="5" spans="1:2" ht="15.75">
      <c r="A5" s="3" t="s">
        <v>9</v>
      </c>
      <c r="B5" s="5">
        <v>5</v>
      </c>
    </row>
    <row r="6" spans="1:2" ht="15.75">
      <c r="A6" s="12" t="s">
        <v>21</v>
      </c>
      <c r="B6" s="14">
        <f>MAX('永和滷味'!$D$16:$D$115)</f>
        <v>5</v>
      </c>
    </row>
    <row r="7" spans="1:2" ht="15.75">
      <c r="A7" s="13" t="s">
        <v>11</v>
      </c>
      <c r="B7" s="14">
        <f>COUNTIF('永和滷味'!$F$16:$F$115,"放棄")</f>
        <v>11</v>
      </c>
    </row>
    <row r="8" ht="15.75">
      <c r="B8" s="2"/>
    </row>
    <row r="9" ht="15.75">
      <c r="B9" s="2"/>
    </row>
    <row r="10" ht="15.75">
      <c r="B10" s="2"/>
    </row>
    <row r="11" ht="15.75">
      <c r="B11" s="2"/>
    </row>
    <row r="12" ht="15.75">
      <c r="B12" s="2"/>
    </row>
    <row r="13" ht="15.75">
      <c r="B13" s="2"/>
    </row>
    <row r="15" spans="1:10" ht="15.75">
      <c r="A15" s="6" t="s">
        <v>0</v>
      </c>
      <c r="B15" s="6" t="s">
        <v>1</v>
      </c>
      <c r="C15" s="6" t="s">
        <v>2</v>
      </c>
      <c r="D15" s="6" t="s">
        <v>20</v>
      </c>
      <c r="E15" s="6" t="s">
        <v>10</v>
      </c>
      <c r="F15" s="6" t="s">
        <v>8</v>
      </c>
      <c r="G15" s="6" t="s">
        <v>7</v>
      </c>
      <c r="H15" s="6" t="s">
        <v>3</v>
      </c>
      <c r="I15" s="6" t="s">
        <v>4</v>
      </c>
      <c r="J15" s="6" t="s">
        <v>5</v>
      </c>
    </row>
    <row r="16" spans="1:10" ht="15.75">
      <c r="A16">
        <v>1</v>
      </c>
      <c r="B16" s="1">
        <f aca="true" ca="1" t="shared" si="0" ref="B16:B47">TIME(0,0,(-1/$B$3)*LN(RAND())*基準時間*60)</f>
        <v>0.0009143518518518518</v>
      </c>
      <c r="C16" s="1">
        <f>$B$1+B16</f>
        <v>0.7786921296296296</v>
      </c>
      <c r="D16">
        <v>0</v>
      </c>
      <c r="E16">
        <v>1</v>
      </c>
      <c r="F16">
        <f>IF('永和滷味'!$D$16:$D$115&gt;=放棄門檻,"放棄","")</f>
      </c>
      <c r="G16" s="1">
        <f aca="true" t="shared" si="1" ref="G16:G47">H16-C16</f>
        <v>0</v>
      </c>
      <c r="H16" s="1">
        <f>'永和滷味'!$C$16:$C$115</f>
        <v>0.7786921296296296</v>
      </c>
      <c r="I16" s="1">
        <f>'永和滷味'!$H$16:$H$115+'永和滷味'!$J$16:$J$115</f>
        <v>0.7786921296296296</v>
      </c>
      <c r="J16" s="1">
        <f ca="1">IF('永和滷味'!$F$16:$F$115="放棄",0,TIME(0,0,(-1/$B$4)*LN(RAND())*$B$2*60))</f>
        <v>0</v>
      </c>
    </row>
    <row r="17" spans="1:10" ht="15.75">
      <c r="A17">
        <f aca="true" t="shared" si="2" ref="A17:A80">A16+1</f>
        <v>2</v>
      </c>
      <c r="B17" s="1">
        <f ca="1" t="shared" si="0"/>
        <v>0.0009722222222222221</v>
      </c>
      <c r="C17" s="1">
        <f aca="true" t="shared" si="3" ref="C17:C48">C16+B17</f>
        <v>0.7796643518518519</v>
      </c>
      <c r="D17">
        <f ca="1">'永和滷味'!$A$16:$A$115-'永和滷味'!$E$16:$E$115-COUNTIF(OFFSET($F$16,'永和滷味'!$E$16:$E$115-1,0,'永和滷味'!$A$16:$A$115-'永和滷味'!$E$16:$E$115,1),"放棄")</f>
        <v>1</v>
      </c>
      <c r="E17">
        <f>MATCH('永和滷味'!$C$16:$C$115,$H$16:H16)</f>
        <v>1</v>
      </c>
      <c r="F17">
        <f>IF('永和滷味'!$D$16:$D$115&gt;=放棄門檻,"放棄","")</f>
      </c>
      <c r="G17" s="1">
        <f t="shared" si="1"/>
        <v>0</v>
      </c>
      <c r="H17" s="1">
        <f aca="true" t="shared" si="4" ref="H17:H48">MAX(C17,I16)</f>
        <v>0.7796643518518519</v>
      </c>
      <c r="I17" s="1">
        <f>'永和滷味'!$H$16:$H$115+'永和滷味'!$J$16:$J$115</f>
        <v>0.7846296296296297</v>
      </c>
      <c r="J17" s="1">
        <f ca="1">IF('永和滷味'!$F$16:$F$115="放棄",0,TIME(0,0,(-1/$B$4)*LN(RAND())*$B$2*60))</f>
        <v>0.004965277777777778</v>
      </c>
    </row>
    <row r="18" spans="1:10" ht="15.75">
      <c r="A18">
        <f t="shared" si="2"/>
        <v>3</v>
      </c>
      <c r="B18" s="1">
        <f ca="1" t="shared" si="0"/>
        <v>0.0005324074074074074</v>
      </c>
      <c r="C18" s="1">
        <f t="shared" si="3"/>
        <v>0.7801967592592594</v>
      </c>
      <c r="D18">
        <f ca="1">'永和滷味'!$A$16:$A$115-'永和滷味'!$E$16:$E$115-COUNTIF(OFFSET($F$16,'永和滷味'!$E$16:$E$115-1,0,'永和滷味'!$A$16:$A$115-'永和滷味'!$E$16:$E$115,1),"放棄")</f>
        <v>1</v>
      </c>
      <c r="E18">
        <f>MATCH('永和滷味'!$C$16:$C$115,$H$16:H17)</f>
        <v>2</v>
      </c>
      <c r="F18">
        <f>IF('永和滷味'!$D$16:$D$115&gt;=放棄門檻,"放棄","")</f>
      </c>
      <c r="G18" s="1">
        <f t="shared" si="1"/>
        <v>0.004432870370370323</v>
      </c>
      <c r="H18" s="1">
        <f t="shared" si="4"/>
        <v>0.7846296296296297</v>
      </c>
      <c r="I18" s="1">
        <f>'永和滷味'!$H$16:$H$115+'永和滷味'!$J$16:$J$115</f>
        <v>0.786712962962963</v>
      </c>
      <c r="J18" s="1">
        <f ca="1">IF('永和滷味'!$F$16:$F$115="放棄",0,TIME(0,0,(-1/$B$4)*LN(RAND())*$B$2*60))</f>
        <v>0.0020833333333333333</v>
      </c>
    </row>
    <row r="19" spans="1:10" ht="15.75">
      <c r="A19">
        <f t="shared" si="2"/>
        <v>4</v>
      </c>
      <c r="B19" s="1">
        <f ca="1" t="shared" si="0"/>
        <v>0.0006134259259259259</v>
      </c>
      <c r="C19" s="1">
        <f t="shared" si="3"/>
        <v>0.7808101851851853</v>
      </c>
      <c r="D19">
        <f ca="1">'永和滷味'!$A$16:$A$115-'永和滷味'!$E$16:$E$115-COUNTIF(OFFSET($F$16,'永和滷味'!$E$16:$E$115-1,0,'永和滷味'!$A$16:$A$115-'永和滷味'!$E$16:$E$115,1),"放棄")</f>
        <v>2</v>
      </c>
      <c r="E19">
        <f>MATCH('永和滷味'!$C$16:$C$115,$H$16:H18)</f>
        <v>2</v>
      </c>
      <c r="F19">
        <f>IF('永和滷味'!$D$16:$D$115&gt;=放棄門檻,"放棄","")</f>
      </c>
      <c r="G19" s="1">
        <f t="shared" si="1"/>
        <v>0.005902777777777701</v>
      </c>
      <c r="H19" s="1">
        <f t="shared" si="4"/>
        <v>0.786712962962963</v>
      </c>
      <c r="I19" s="1">
        <f>'永和滷味'!$H$16:$H$115+'永和滷味'!$J$16:$J$115</f>
        <v>0.7877314814814815</v>
      </c>
      <c r="J19" s="1">
        <f ca="1">IF('永和滷味'!$F$16:$F$115="放棄",0,TIME(0,0,(-1/$B$4)*LN(RAND())*$B$2*60))</f>
        <v>0.0010185185185185184</v>
      </c>
    </row>
    <row r="20" spans="1:10" ht="15.75">
      <c r="A20">
        <f t="shared" si="2"/>
        <v>5</v>
      </c>
      <c r="B20" s="1">
        <f ca="1" t="shared" si="0"/>
        <v>0.00010416666666666667</v>
      </c>
      <c r="C20" s="1">
        <f t="shared" si="3"/>
        <v>0.780914351851852</v>
      </c>
      <c r="D20">
        <f ca="1">'永和滷味'!$A$16:$A$115-'永和滷味'!$E$16:$E$115-COUNTIF(OFFSET($F$16,'永和滷味'!$E$16:$E$115-1,0,'永和滷味'!$A$16:$A$115-'永和滷味'!$E$16:$E$115,1),"放棄")</f>
        <v>3</v>
      </c>
      <c r="E20">
        <f>MATCH('永和滷味'!$C$16:$C$115,$H$16:H19)</f>
        <v>2</v>
      </c>
      <c r="F20">
        <f>IF('永和滷味'!$D$16:$D$115&gt;=放棄門檻,"放棄","")</f>
      </c>
      <c r="G20" s="1">
        <f t="shared" si="1"/>
        <v>0.006817129629629548</v>
      </c>
      <c r="H20" s="1">
        <f t="shared" si="4"/>
        <v>0.7877314814814815</v>
      </c>
      <c r="I20" s="1">
        <f>'永和滷味'!$H$16:$H$115+'永和滷味'!$J$16:$J$115</f>
        <v>0.7907986111111112</v>
      </c>
      <c r="J20" s="1">
        <f ca="1">IF('永和滷味'!$F$16:$F$115="放棄",0,TIME(0,0,(-1/$B$4)*LN(RAND())*$B$2*60))</f>
        <v>0.0030671296296296297</v>
      </c>
    </row>
    <row r="21" spans="1:10" ht="15.75">
      <c r="A21">
        <f t="shared" si="2"/>
        <v>6</v>
      </c>
      <c r="B21" s="1">
        <f ca="1" t="shared" si="0"/>
        <v>0.0027199074074074074</v>
      </c>
      <c r="C21" s="1">
        <f t="shared" si="3"/>
        <v>0.7836342592592594</v>
      </c>
      <c r="D21">
        <f ca="1">'永和滷味'!$A$16:$A$115-'永和滷味'!$E$16:$E$115-COUNTIF(OFFSET($F$16,'永和滷味'!$E$16:$E$115-1,0,'永和滷味'!$A$16:$A$115-'永和滷味'!$E$16:$E$115,1),"放棄")</f>
        <v>4</v>
      </c>
      <c r="E21">
        <f>MATCH('永和滷味'!$C$16:$C$115,$H$16:H20)</f>
        <v>2</v>
      </c>
      <c r="F21">
        <f>IF('永和滷味'!$D$16:$D$115&gt;=放棄門檻,"放棄","")</f>
      </c>
      <c r="G21" s="1">
        <f t="shared" si="1"/>
        <v>0.0071643518518517135</v>
      </c>
      <c r="H21" s="1">
        <f t="shared" si="4"/>
        <v>0.7907986111111112</v>
      </c>
      <c r="I21" s="1">
        <f>'永和滷味'!$H$16:$H$115+'永和滷味'!$J$16:$J$115</f>
        <v>0.7909143518518519</v>
      </c>
      <c r="J21" s="1">
        <f ca="1">IF('永和滷味'!$F$16:$F$115="放棄",0,TIME(0,0,(-1/$B$4)*LN(RAND())*$B$2*60))</f>
        <v>0.00011574074074074073</v>
      </c>
    </row>
    <row r="22" spans="1:10" ht="15.75">
      <c r="A22">
        <f t="shared" si="2"/>
        <v>7</v>
      </c>
      <c r="B22" s="1">
        <f ca="1" t="shared" si="0"/>
        <v>3.472222222222222E-05</v>
      </c>
      <c r="C22" s="1">
        <f t="shared" si="3"/>
        <v>0.7836689814814817</v>
      </c>
      <c r="D22">
        <f ca="1">'永和滷味'!$A$16:$A$115-'永和滷味'!$E$16:$E$115-COUNTIF(OFFSET($F$16,'永和滷味'!$E$16:$E$115-1,0,'永和滷味'!$A$16:$A$115-'永和滷味'!$E$16:$E$115,1),"放棄")</f>
        <v>5</v>
      </c>
      <c r="E22">
        <f>MATCH('永和滷味'!$C$16:$C$115,$H$16:H21)</f>
        <v>2</v>
      </c>
      <c r="F22" t="str">
        <f>IF('永和滷味'!$D$16:$D$115&gt;=放棄門檻,"放棄","")</f>
        <v>放棄</v>
      </c>
      <c r="G22" s="1">
        <f t="shared" si="1"/>
        <v>0.007245370370370208</v>
      </c>
      <c r="H22" s="1">
        <f t="shared" si="4"/>
        <v>0.7909143518518519</v>
      </c>
      <c r="I22" s="1">
        <f>'永和滷味'!$H$16:$H$115+'永和滷味'!$J$16:$J$115</f>
        <v>0.7909143518518519</v>
      </c>
      <c r="J22" s="1">
        <f ca="1">IF('永和滷味'!$F$16:$F$115="放棄",0,TIME(0,0,(-1/$B$4)*LN(RAND())*$B$2*60))</f>
        <v>0</v>
      </c>
    </row>
    <row r="23" spans="1:10" ht="15.75">
      <c r="A23">
        <f t="shared" si="2"/>
        <v>8</v>
      </c>
      <c r="B23" s="1">
        <f ca="1" t="shared" si="0"/>
        <v>0.0007175925925925927</v>
      </c>
      <c r="C23" s="1">
        <f t="shared" si="3"/>
        <v>0.7843865740740743</v>
      </c>
      <c r="D23">
        <f ca="1">'永和滷味'!$A$16:$A$115-'永和滷味'!$E$16:$E$115-COUNTIF(OFFSET($F$16,'永和滷味'!$E$16:$E$115-1,0,'永和滷味'!$A$16:$A$115-'永和滷味'!$E$16:$E$115,1),"放棄")</f>
        <v>5</v>
      </c>
      <c r="E23">
        <f>MATCH('永和滷味'!$C$16:$C$115,$H$16:H22)</f>
        <v>2</v>
      </c>
      <c r="F23" t="str">
        <f>IF('永和滷味'!$D$16:$D$115&gt;=放棄門檻,"放棄","")</f>
        <v>放棄</v>
      </c>
      <c r="G23" s="1">
        <f t="shared" si="1"/>
        <v>0.006527777777777577</v>
      </c>
      <c r="H23" s="1">
        <f t="shared" si="4"/>
        <v>0.7909143518518519</v>
      </c>
      <c r="I23" s="1">
        <f>'永和滷味'!$H$16:$H$115+'永和滷味'!$J$16:$J$115</f>
        <v>0.7909143518518519</v>
      </c>
      <c r="J23" s="1">
        <f ca="1">IF('永和滷味'!$F$16:$F$115="放棄",0,TIME(0,0,(-1/$B$4)*LN(RAND())*$B$2*60))</f>
        <v>0</v>
      </c>
    </row>
    <row r="24" spans="1:10" ht="15.75">
      <c r="A24">
        <f t="shared" si="2"/>
        <v>9</v>
      </c>
      <c r="B24" s="1">
        <f ca="1" t="shared" si="0"/>
        <v>0.00048611111111111104</v>
      </c>
      <c r="C24" s="1">
        <f t="shared" si="3"/>
        <v>0.7848726851851854</v>
      </c>
      <c r="D24">
        <f ca="1">'永和滷味'!$A$16:$A$115-'永和滷味'!$E$16:$E$115-COUNTIF(OFFSET($F$16,'永和滷味'!$E$16:$E$115-1,0,'永和滷味'!$A$16:$A$115-'永和滷味'!$E$16:$E$115,1),"放棄")</f>
        <v>4</v>
      </c>
      <c r="E24">
        <f>MATCH('永和滷味'!$C$16:$C$115,$H$16:H23)</f>
        <v>3</v>
      </c>
      <c r="F24">
        <f>IF('永和滷味'!$D$16:$D$115&gt;=放棄門檻,"放棄","")</f>
      </c>
      <c r="G24" s="1">
        <f t="shared" si="1"/>
        <v>0.006041666666666501</v>
      </c>
      <c r="H24" s="1">
        <f t="shared" si="4"/>
        <v>0.7909143518518519</v>
      </c>
      <c r="I24" s="1">
        <f>'永和滷味'!$H$16:$H$115+'永和滷味'!$J$16:$J$115</f>
        <v>0.7928935185185185</v>
      </c>
      <c r="J24" s="1">
        <f ca="1">IF('永和滷味'!$F$16:$F$115="放棄",0,TIME(0,0,(-1/$B$4)*LN(RAND())*$B$2*60))</f>
        <v>0.001979166666666667</v>
      </c>
    </row>
    <row r="25" spans="1:10" ht="15.75">
      <c r="A25">
        <f t="shared" si="2"/>
        <v>10</v>
      </c>
      <c r="B25" s="1">
        <f ca="1" t="shared" si="0"/>
        <v>0.00017361111111111112</v>
      </c>
      <c r="C25" s="1">
        <f t="shared" si="3"/>
        <v>0.7850462962962965</v>
      </c>
      <c r="D25">
        <f ca="1">'永和滷味'!$A$16:$A$115-'永和滷味'!$E$16:$E$115-COUNTIF(OFFSET($F$16,'永和滷味'!$E$16:$E$115-1,0,'永和滷味'!$A$16:$A$115-'永和滷味'!$E$16:$E$115,1),"放棄")</f>
        <v>5</v>
      </c>
      <c r="E25">
        <f>MATCH('永和滷味'!$C$16:$C$115,$H$16:H24)</f>
        <v>3</v>
      </c>
      <c r="F25" t="str">
        <f>IF('永和滷味'!$D$16:$D$115&gt;=放棄門檻,"放棄","")</f>
        <v>放棄</v>
      </c>
      <c r="G25" s="1">
        <f t="shared" si="1"/>
        <v>0.007847222222222006</v>
      </c>
      <c r="H25" s="1">
        <f t="shared" si="4"/>
        <v>0.7928935185185185</v>
      </c>
      <c r="I25" s="1">
        <f>'永和滷味'!$H$16:$H$115+'永和滷味'!$J$16:$J$115</f>
        <v>0.7928935185185185</v>
      </c>
      <c r="J25" s="1">
        <f ca="1">IF('永和滷味'!$F$16:$F$115="放棄",0,TIME(0,0,(-1/$B$4)*LN(RAND())*$B$2*60))</f>
        <v>0</v>
      </c>
    </row>
    <row r="26" spans="1:10" ht="15.75">
      <c r="A26">
        <f t="shared" si="2"/>
        <v>11</v>
      </c>
      <c r="B26" s="1">
        <f ca="1" t="shared" si="0"/>
        <v>0.00011574074074074073</v>
      </c>
      <c r="C26" s="1">
        <f t="shared" si="3"/>
        <v>0.7851620370370372</v>
      </c>
      <c r="D26">
        <f ca="1">'永和滷味'!$A$16:$A$115-'永和滷味'!$E$16:$E$115-COUNTIF(OFFSET($F$16,'永和滷味'!$E$16:$E$115-1,0,'永和滷味'!$A$16:$A$115-'永和滷味'!$E$16:$E$115,1),"放棄")</f>
        <v>5</v>
      </c>
      <c r="E26">
        <f>MATCH('永和滷味'!$C$16:$C$115,$H$16:H25)</f>
        <v>3</v>
      </c>
      <c r="F26" t="str">
        <f>IF('永和滷味'!$D$16:$D$115&gt;=放棄門檻,"放棄","")</f>
        <v>放棄</v>
      </c>
      <c r="G26" s="1">
        <f t="shared" si="1"/>
        <v>0.007731481481481284</v>
      </c>
      <c r="H26" s="1">
        <f t="shared" si="4"/>
        <v>0.7928935185185185</v>
      </c>
      <c r="I26" s="1">
        <f>'永和滷味'!$H$16:$H$115+'永和滷味'!$J$16:$J$115</f>
        <v>0.7928935185185185</v>
      </c>
      <c r="J26" s="1">
        <f ca="1">IF('永和滷味'!$F$16:$F$115="放棄",0,TIME(0,0,(-1/$B$4)*LN(RAND())*$B$2*60))</f>
        <v>0</v>
      </c>
    </row>
    <row r="27" spans="1:10" ht="15.75">
      <c r="A27">
        <f t="shared" si="2"/>
        <v>12</v>
      </c>
      <c r="B27" s="1">
        <f ca="1" t="shared" si="0"/>
        <v>0.0002777777777777778</v>
      </c>
      <c r="C27" s="1">
        <f t="shared" si="3"/>
        <v>0.7854398148148151</v>
      </c>
      <c r="D27">
        <f ca="1">'永和滷味'!$A$16:$A$115-'永和滷味'!$E$16:$E$115-COUNTIF(OFFSET($F$16,'永和滷味'!$E$16:$E$115-1,0,'永和滷味'!$A$16:$A$115-'永和滷味'!$E$16:$E$115,1),"放棄")</f>
        <v>5</v>
      </c>
      <c r="E27">
        <f>MATCH('永和滷味'!$C$16:$C$115,$H$16:H26)</f>
        <v>3</v>
      </c>
      <c r="F27" t="str">
        <f>IF('永和滷味'!$D$16:$D$115&gt;=放棄門檻,"放棄","")</f>
        <v>放棄</v>
      </c>
      <c r="G27" s="1">
        <f t="shared" si="1"/>
        <v>0.007453703703703463</v>
      </c>
      <c r="H27" s="1">
        <f t="shared" si="4"/>
        <v>0.7928935185185185</v>
      </c>
      <c r="I27" s="1">
        <f>'永和滷味'!$H$16:$H$115+'永和滷味'!$J$16:$J$115</f>
        <v>0.7928935185185185</v>
      </c>
      <c r="J27" s="1">
        <f ca="1">IF('永和滷味'!$F$16:$F$115="放棄",0,TIME(0,0,(-1/$B$4)*LN(RAND())*$B$2*60))</f>
        <v>0</v>
      </c>
    </row>
    <row r="28" spans="1:10" ht="15.75">
      <c r="A28">
        <f t="shared" si="2"/>
        <v>13</v>
      </c>
      <c r="B28" s="1">
        <f ca="1" t="shared" si="0"/>
        <v>0.0013078703703703705</v>
      </c>
      <c r="C28" s="1">
        <f t="shared" si="3"/>
        <v>0.7867476851851855</v>
      </c>
      <c r="D28">
        <f ca="1">'永和滷味'!$A$16:$A$115-'永和滷味'!$E$16:$E$115-COUNTIF(OFFSET($F$16,'永和滷味'!$E$16:$E$115-1,0,'永和滷味'!$A$16:$A$115-'永和滷味'!$E$16:$E$115,1),"放棄")</f>
        <v>4</v>
      </c>
      <c r="E28">
        <f>MATCH('永和滷味'!$C$16:$C$115,$H$16:H27)</f>
        <v>4</v>
      </c>
      <c r="F28">
        <f>IF('永和滷味'!$D$16:$D$115&gt;=放棄門檻,"放棄","")</f>
      </c>
      <c r="G28" s="1">
        <f t="shared" si="1"/>
        <v>0.006145833333333073</v>
      </c>
      <c r="H28" s="1">
        <f t="shared" si="4"/>
        <v>0.7928935185185185</v>
      </c>
      <c r="I28" s="1">
        <f>'永和滷味'!$H$16:$H$115+'永和滷味'!$J$16:$J$115</f>
        <v>0.7938078703703704</v>
      </c>
      <c r="J28" s="1">
        <f ca="1">IF('永和滷味'!$F$16:$F$115="放棄",0,TIME(0,0,(-1/$B$4)*LN(RAND())*$B$2*60))</f>
        <v>0.0009143518518518518</v>
      </c>
    </row>
    <row r="29" spans="1:10" ht="15.75">
      <c r="A29">
        <f t="shared" si="2"/>
        <v>14</v>
      </c>
      <c r="B29" s="1">
        <f ca="1" t="shared" si="0"/>
        <v>1.1574074074074073E-05</v>
      </c>
      <c r="C29" s="1">
        <f t="shared" si="3"/>
        <v>0.7867592592592595</v>
      </c>
      <c r="D29">
        <f ca="1">'永和滷味'!$A$16:$A$115-'永和滷味'!$E$16:$E$115-COUNTIF(OFFSET($F$16,'永和滷味'!$E$16:$E$115-1,0,'永和滷味'!$A$16:$A$115-'永和滷味'!$E$16:$E$115,1),"放棄")</f>
        <v>5</v>
      </c>
      <c r="E29">
        <f>MATCH('永和滷味'!$C$16:$C$115,$H$16:H28)</f>
        <v>4</v>
      </c>
      <c r="F29" t="str">
        <f>IF('永和滷味'!$D$16:$D$115&gt;=放棄門檻,"放棄","")</f>
        <v>放棄</v>
      </c>
      <c r="G29" s="1">
        <f t="shared" si="1"/>
        <v>0.007048611111110881</v>
      </c>
      <c r="H29" s="1">
        <f t="shared" si="4"/>
        <v>0.7938078703703704</v>
      </c>
      <c r="I29" s="1">
        <f>'永和滷味'!$H$16:$H$115+'永和滷味'!$J$16:$J$115</f>
        <v>0.7938078703703704</v>
      </c>
      <c r="J29" s="1">
        <f ca="1">IF('永和滷味'!$F$16:$F$115="放棄",0,TIME(0,0,(-1/$B$4)*LN(RAND())*$B$2*60))</f>
        <v>0</v>
      </c>
    </row>
    <row r="30" spans="1:10" ht="15.75">
      <c r="A30">
        <f t="shared" si="2"/>
        <v>15</v>
      </c>
      <c r="B30" s="1">
        <f ca="1" t="shared" si="0"/>
        <v>0.0016435185185185183</v>
      </c>
      <c r="C30" s="1">
        <f t="shared" si="3"/>
        <v>0.788402777777778</v>
      </c>
      <c r="D30">
        <f ca="1">'永和滷味'!$A$16:$A$115-'永和滷味'!$E$16:$E$115-COUNTIF(OFFSET($F$16,'永和滷味'!$E$16:$E$115-1,0,'永和滷味'!$A$16:$A$115-'永和滷味'!$E$16:$E$115,1),"放棄")</f>
        <v>4</v>
      </c>
      <c r="E30">
        <f>MATCH('永和滷味'!$C$16:$C$115,$H$16:H29)</f>
        <v>5</v>
      </c>
      <c r="F30">
        <f>IF('永和滷味'!$D$16:$D$115&gt;=放棄門檻,"放棄","")</f>
      </c>
      <c r="G30" s="1">
        <f t="shared" si="1"/>
        <v>0.005405092592592364</v>
      </c>
      <c r="H30" s="1">
        <f t="shared" si="4"/>
        <v>0.7938078703703704</v>
      </c>
      <c r="I30" s="1">
        <f>'永和滷味'!$H$16:$H$115+'永和滷味'!$J$16:$J$115</f>
        <v>0.7962847222222222</v>
      </c>
      <c r="J30" s="1">
        <f ca="1">IF('永和滷味'!$F$16:$F$115="放棄",0,TIME(0,0,(-1/$B$4)*LN(RAND())*$B$2*60))</f>
        <v>0.002476851851851852</v>
      </c>
    </row>
    <row r="31" spans="1:10" ht="15.75">
      <c r="A31">
        <f t="shared" si="2"/>
        <v>16</v>
      </c>
      <c r="B31" s="1">
        <f ca="1" t="shared" si="0"/>
        <v>0.0010532407407407407</v>
      </c>
      <c r="C31" s="1">
        <f t="shared" si="3"/>
        <v>0.7894560185185188</v>
      </c>
      <c r="D31">
        <f ca="1">'永和滷味'!$A$16:$A$115-'永和滷味'!$E$16:$E$115-COUNTIF(OFFSET($F$16,'永和滷味'!$E$16:$E$115-1,0,'永和滷味'!$A$16:$A$115-'永和滷味'!$E$16:$E$115,1),"放棄")</f>
        <v>5</v>
      </c>
      <c r="E31">
        <f>MATCH('永和滷味'!$C$16:$C$115,$H$16:H30)</f>
        <v>5</v>
      </c>
      <c r="F31" t="str">
        <f>IF('永和滷味'!$D$16:$D$115&gt;=放棄門檻,"放棄","")</f>
        <v>放棄</v>
      </c>
      <c r="G31" s="1">
        <f t="shared" si="1"/>
        <v>0.006828703703703476</v>
      </c>
      <c r="H31" s="1">
        <f t="shared" si="4"/>
        <v>0.7962847222222222</v>
      </c>
      <c r="I31" s="1">
        <f>'永和滷味'!$H$16:$H$115+'永和滷味'!$J$16:$J$115</f>
        <v>0.7962847222222222</v>
      </c>
      <c r="J31" s="1">
        <f ca="1">IF('永和滷味'!$F$16:$F$115="放棄",0,TIME(0,0,(-1/$B$4)*LN(RAND())*$B$2*60))</f>
        <v>0</v>
      </c>
    </row>
    <row r="32" spans="1:10" ht="15.75">
      <c r="A32">
        <f t="shared" si="2"/>
        <v>17</v>
      </c>
      <c r="B32" s="1">
        <f ca="1" t="shared" si="0"/>
        <v>0.002488425925925926</v>
      </c>
      <c r="C32" s="1">
        <f t="shared" si="3"/>
        <v>0.7919444444444447</v>
      </c>
      <c r="D32">
        <f ca="1">'永和滷味'!$A$16:$A$115-'永和滷味'!$E$16:$E$115-COUNTIF(OFFSET($F$16,'永和滷味'!$E$16:$E$115-1,0,'永和滷味'!$A$16:$A$115-'永和滷味'!$E$16:$E$115,1),"放棄")</f>
        <v>3</v>
      </c>
      <c r="E32">
        <f>MATCH('永和滷味'!$C$16:$C$115,$H$16:H31)</f>
        <v>9</v>
      </c>
      <c r="F32">
        <f>IF('永和滷味'!$D$16:$D$115&gt;=放棄門檻,"放棄","")</f>
      </c>
      <c r="G32" s="1">
        <f t="shared" si="1"/>
        <v>0.004340277777777568</v>
      </c>
      <c r="H32" s="1">
        <f t="shared" si="4"/>
        <v>0.7962847222222222</v>
      </c>
      <c r="I32" s="1">
        <f>'永和滷味'!$H$16:$H$115+'永和滷味'!$J$16:$J$115</f>
        <v>0.7966435185185186</v>
      </c>
      <c r="J32" s="1">
        <f ca="1">IF('永和滷味'!$F$16:$F$115="放棄",0,TIME(0,0,(-1/$B$4)*LN(RAND())*$B$2*60))</f>
        <v>0.00035879629629629635</v>
      </c>
    </row>
    <row r="33" spans="1:10" ht="15.75">
      <c r="A33">
        <f t="shared" si="2"/>
        <v>18</v>
      </c>
      <c r="B33" s="1">
        <f ca="1" t="shared" si="0"/>
        <v>0.0008796296296296296</v>
      </c>
      <c r="C33" s="1">
        <f t="shared" si="3"/>
        <v>0.7928240740740743</v>
      </c>
      <c r="D33">
        <f ca="1">'永和滷味'!$A$16:$A$115-'永和滷味'!$E$16:$E$115-COUNTIF(OFFSET($F$16,'永和滷味'!$E$16:$E$115-1,0,'永和滷味'!$A$16:$A$115-'永和滷味'!$E$16:$E$115,1),"放棄")</f>
        <v>4</v>
      </c>
      <c r="E33">
        <f>MATCH('永和滷味'!$C$16:$C$115,$H$16:H32)</f>
        <v>9</v>
      </c>
      <c r="F33">
        <f>IF('永和滷味'!$D$16:$D$115&gt;=放棄門檻,"放棄","")</f>
      </c>
      <c r="G33" s="1">
        <f t="shared" si="1"/>
        <v>0.0038194444444442643</v>
      </c>
      <c r="H33" s="1">
        <f t="shared" si="4"/>
        <v>0.7966435185185186</v>
      </c>
      <c r="I33" s="1">
        <f>'永和滷味'!$H$16:$H$115+'永和滷味'!$J$16:$J$115</f>
        <v>0.7968981481481482</v>
      </c>
      <c r="J33" s="1">
        <f ca="1">IF('永和滷味'!$F$16:$F$115="放棄",0,TIME(0,0,(-1/$B$4)*LN(RAND())*$B$2*60))</f>
        <v>0.0002546296296296296</v>
      </c>
    </row>
    <row r="34" spans="1:10" ht="15.75">
      <c r="A34">
        <f t="shared" si="2"/>
        <v>19</v>
      </c>
      <c r="B34" s="1">
        <f ca="1" t="shared" si="0"/>
        <v>0.0008101851851851852</v>
      </c>
      <c r="C34" s="1">
        <f t="shared" si="3"/>
        <v>0.7936342592592595</v>
      </c>
      <c r="D34">
        <f ca="1">'永和滷味'!$A$16:$A$115-'永和滷味'!$E$16:$E$115-COUNTIF(OFFSET($F$16,'永和滷味'!$E$16:$E$115-1,0,'永和滷味'!$A$16:$A$115-'永和滷味'!$E$16:$E$115,1),"放棄")</f>
        <v>4</v>
      </c>
      <c r="E34">
        <f>MATCH('永和滷味'!$C$16:$C$115,$H$16:H33)</f>
        <v>13</v>
      </c>
      <c r="F34">
        <f>IF('永和滷味'!$D$16:$D$115&gt;=放棄門檻,"放棄","")</f>
      </c>
      <c r="G34" s="1">
        <f t="shared" si="1"/>
        <v>0.003263888888888733</v>
      </c>
      <c r="H34" s="1">
        <f t="shared" si="4"/>
        <v>0.7968981481481482</v>
      </c>
      <c r="I34" s="1">
        <f>'永和滷味'!$H$16:$H$115+'永和滷味'!$J$16:$J$115</f>
        <v>0.7981712962962964</v>
      </c>
      <c r="J34" s="1">
        <f ca="1">IF('永和滷味'!$F$16:$F$115="放棄",0,TIME(0,0,(-1/$B$4)*LN(RAND())*$B$2*60))</f>
        <v>0.001273148148148148</v>
      </c>
    </row>
    <row r="35" spans="1:10" ht="15.75">
      <c r="A35">
        <f t="shared" si="2"/>
        <v>20</v>
      </c>
      <c r="B35" s="1">
        <f ca="1" t="shared" si="0"/>
        <v>0.0012847222222222223</v>
      </c>
      <c r="C35" s="1">
        <f t="shared" si="3"/>
        <v>0.7949189814814817</v>
      </c>
      <c r="D35">
        <f ca="1">'永和滷味'!$A$16:$A$115-'永和滷味'!$E$16:$E$115-COUNTIF(OFFSET($F$16,'永和滷味'!$E$16:$E$115-1,0,'永和滷味'!$A$16:$A$115-'永和滷味'!$E$16:$E$115,1),"放棄")</f>
        <v>4</v>
      </c>
      <c r="E35">
        <f>MATCH('永和滷味'!$C$16:$C$115,$H$16:H34)</f>
        <v>15</v>
      </c>
      <c r="F35">
        <f>IF('永和滷味'!$D$16:$D$115&gt;=放棄門檻,"放棄","")</f>
      </c>
      <c r="G35" s="1">
        <f t="shared" si="1"/>
        <v>0.003252314814814694</v>
      </c>
      <c r="H35" s="1">
        <f t="shared" si="4"/>
        <v>0.7981712962962964</v>
      </c>
      <c r="I35" s="1">
        <f>'永和滷味'!$H$16:$H$115+'永和滷味'!$J$16:$J$115</f>
        <v>0.7983449074074075</v>
      </c>
      <c r="J35" s="1">
        <f ca="1">IF('永和滷味'!$F$16:$F$115="放棄",0,TIME(0,0,(-1/$B$4)*LN(RAND())*$B$2*60))</f>
        <v>0.00017361111111111112</v>
      </c>
    </row>
    <row r="36" spans="1:10" ht="15.75">
      <c r="A36">
        <f t="shared" si="2"/>
        <v>21</v>
      </c>
      <c r="B36" s="1">
        <f ca="1" t="shared" si="0"/>
        <v>0.00032407407407407406</v>
      </c>
      <c r="C36" s="1">
        <f t="shared" si="3"/>
        <v>0.7952430555555557</v>
      </c>
      <c r="D36">
        <f ca="1">'永和滷味'!$A$16:$A$115-'永和滷味'!$E$16:$E$115-COUNTIF(OFFSET($F$16,'永和滷味'!$E$16:$E$115-1,0,'永和滷味'!$A$16:$A$115-'永和滷味'!$E$16:$E$115,1),"放棄")</f>
        <v>5</v>
      </c>
      <c r="E36">
        <f>MATCH('永和滷味'!$C$16:$C$115,$H$16:H35)</f>
        <v>15</v>
      </c>
      <c r="F36" t="str">
        <f>IF('永和滷味'!$D$16:$D$115&gt;=放棄門檻,"放棄","")</f>
        <v>放棄</v>
      </c>
      <c r="G36" s="1">
        <f t="shared" si="1"/>
        <v>0.0031018518518517446</v>
      </c>
      <c r="H36" s="1">
        <f t="shared" si="4"/>
        <v>0.7983449074074075</v>
      </c>
      <c r="I36" s="1">
        <f>'永和滷味'!$H$16:$H$115+'永和滷味'!$J$16:$J$115</f>
        <v>0.7983449074074075</v>
      </c>
      <c r="J36" s="1">
        <f ca="1">IF('永和滷味'!$F$16:$F$115="放棄",0,TIME(0,0,(-1/$B$4)*LN(RAND())*$B$2*60))</f>
        <v>0</v>
      </c>
    </row>
    <row r="37" spans="1:10" ht="15.75">
      <c r="A37">
        <f t="shared" si="2"/>
        <v>22</v>
      </c>
      <c r="B37" s="1">
        <f ca="1" t="shared" si="0"/>
        <v>0.0009606481481481481</v>
      </c>
      <c r="C37" s="1">
        <f t="shared" si="3"/>
        <v>0.7962037037037039</v>
      </c>
      <c r="D37">
        <f ca="1">'永和滷味'!$A$16:$A$115-'永和滷味'!$E$16:$E$115-COUNTIF(OFFSET($F$16,'永和滷味'!$E$16:$E$115-1,0,'永和滷味'!$A$16:$A$115-'永和滷味'!$E$16:$E$115,1),"放棄")</f>
        <v>5</v>
      </c>
      <c r="E37">
        <f>MATCH('永和滷味'!$C$16:$C$115,$H$16:H36)</f>
        <v>15</v>
      </c>
      <c r="F37" t="str">
        <f>IF('永和滷味'!$D$16:$D$115&gt;=放棄門檻,"放棄","")</f>
        <v>放棄</v>
      </c>
      <c r="G37" s="1">
        <f t="shared" si="1"/>
        <v>0.0021412037037036313</v>
      </c>
      <c r="H37" s="1">
        <f t="shared" si="4"/>
        <v>0.7983449074074075</v>
      </c>
      <c r="I37" s="1">
        <f>'永和滷味'!$H$16:$H$115+'永和滷味'!$J$16:$J$115</f>
        <v>0.7983449074074075</v>
      </c>
      <c r="J37" s="1">
        <f ca="1">IF('永和滷味'!$F$16:$F$115="放棄",0,TIME(0,0,(-1/$B$4)*LN(RAND())*$B$2*60))</f>
        <v>0</v>
      </c>
    </row>
    <row r="38" spans="1:10" ht="15.75">
      <c r="A38">
        <f t="shared" si="2"/>
        <v>23</v>
      </c>
      <c r="B38" s="1">
        <f ca="1" t="shared" si="0"/>
        <v>0.00024305555555555552</v>
      </c>
      <c r="C38" s="1">
        <f t="shared" si="3"/>
        <v>0.7964467592592595</v>
      </c>
      <c r="D38">
        <f ca="1">'永和滷味'!$A$16:$A$115-'永和滷味'!$E$16:$E$115-COUNTIF(OFFSET($F$16,'永和滷味'!$E$16:$E$115-1,0,'永和滷味'!$A$16:$A$115-'永和滷味'!$E$16:$E$115,1),"放棄")</f>
        <v>4</v>
      </c>
      <c r="E38">
        <f>MATCH('永和滷味'!$C$16:$C$115,$H$16:H37)</f>
        <v>17</v>
      </c>
      <c r="F38">
        <f>IF('永和滷味'!$D$16:$D$115&gt;=放棄門檻,"放棄","")</f>
      </c>
      <c r="G38" s="1">
        <f t="shared" si="1"/>
        <v>0.0018981481481480378</v>
      </c>
      <c r="H38" s="1">
        <f t="shared" si="4"/>
        <v>0.7983449074074075</v>
      </c>
      <c r="I38" s="1">
        <f>'永和滷味'!$H$16:$H$115+'永和滷味'!$J$16:$J$115</f>
        <v>0.7989583333333334</v>
      </c>
      <c r="J38" s="1">
        <f ca="1">IF('永和滷味'!$F$16:$F$115="放棄",0,TIME(0,0,(-1/$B$4)*LN(RAND())*$B$2*60))</f>
        <v>0.0006134259259259259</v>
      </c>
    </row>
    <row r="39" spans="1:10" ht="15.75">
      <c r="A39">
        <f t="shared" si="2"/>
        <v>24</v>
      </c>
      <c r="B39" s="1">
        <f ca="1" t="shared" si="0"/>
        <v>0.004016203703703703</v>
      </c>
      <c r="C39" s="1">
        <f t="shared" si="3"/>
        <v>0.8004629629629632</v>
      </c>
      <c r="D39">
        <f ca="1">'永和滷味'!$A$16:$A$115-'永和滷味'!$E$16:$E$115-COUNTIF(OFFSET($F$16,'永和滷味'!$E$16:$E$115-1,0,'永和滷味'!$A$16:$A$115-'永和滷味'!$E$16:$E$115,1),"放棄")</f>
        <v>1</v>
      </c>
      <c r="E39">
        <f>MATCH('永和滷味'!$C$16:$C$115,$H$16:H38)</f>
        <v>23</v>
      </c>
      <c r="F39">
        <f>IF('永和滷味'!$D$16:$D$115&gt;=放棄門檻,"放棄","")</f>
      </c>
      <c r="G39" s="1">
        <f t="shared" si="1"/>
        <v>0</v>
      </c>
      <c r="H39" s="1">
        <f t="shared" si="4"/>
        <v>0.8004629629629632</v>
      </c>
      <c r="I39" s="1">
        <f>'永和滷味'!$H$16:$H$115+'永和滷味'!$J$16:$J$115</f>
        <v>0.8010069444444446</v>
      </c>
      <c r="J39" s="1">
        <f ca="1">IF('永和滷味'!$F$16:$F$115="放棄",0,TIME(0,0,(-1/$B$4)*LN(RAND())*$B$2*60))</f>
        <v>0.0005439814814814814</v>
      </c>
    </row>
    <row r="40" spans="1:10" ht="15.75">
      <c r="A40">
        <f t="shared" si="2"/>
        <v>25</v>
      </c>
      <c r="B40" s="1">
        <f ca="1" t="shared" si="0"/>
        <v>0.0004629629629629629</v>
      </c>
      <c r="C40" s="1">
        <f t="shared" si="3"/>
        <v>0.8009259259259262</v>
      </c>
      <c r="D40">
        <f ca="1">'永和滷味'!$A$16:$A$115-'永和滷味'!$E$16:$E$115-COUNTIF(OFFSET($F$16,'永和滷味'!$E$16:$E$115-1,0,'永和滷味'!$A$16:$A$115-'永和滷味'!$E$16:$E$115,1),"放棄")</f>
        <v>1</v>
      </c>
      <c r="E40">
        <f>MATCH('永和滷味'!$C$16:$C$115,$H$16:H39)</f>
        <v>24</v>
      </c>
      <c r="F40">
        <f>IF('永和滷味'!$D$16:$D$115&gt;=放棄門檻,"放棄","")</f>
      </c>
      <c r="G40" s="1">
        <f t="shared" si="1"/>
        <v>8.101851851849418E-05</v>
      </c>
      <c r="H40" s="1">
        <f t="shared" si="4"/>
        <v>0.8010069444444446</v>
      </c>
      <c r="I40" s="1">
        <f>'永和滷味'!$H$16:$H$115+'永和滷味'!$J$16:$J$115</f>
        <v>0.8030092592592595</v>
      </c>
      <c r="J40" s="1">
        <f ca="1">IF('永和滷味'!$F$16:$F$115="放棄",0,TIME(0,0,(-1/$B$4)*LN(RAND())*$B$2*60))</f>
        <v>0.002002314814814815</v>
      </c>
    </row>
    <row r="41" spans="1:10" ht="15.75">
      <c r="A41">
        <f t="shared" si="2"/>
        <v>26</v>
      </c>
      <c r="B41" s="1">
        <f ca="1" t="shared" si="0"/>
        <v>0.00015046296296296297</v>
      </c>
      <c r="C41" s="1">
        <f t="shared" si="3"/>
        <v>0.8010763888888891</v>
      </c>
      <c r="D41">
        <f ca="1">'永和滷味'!$A$16:$A$115-'永和滷味'!$E$16:$E$115-COUNTIF(OFFSET($F$16,'永和滷味'!$E$16:$E$115-1,0,'永和滷味'!$A$16:$A$115-'永和滷味'!$E$16:$E$115,1),"放棄")</f>
        <v>1</v>
      </c>
      <c r="E41">
        <f>MATCH('永和滷味'!$C$16:$C$115,$H$16:H40)</f>
        <v>25</v>
      </c>
      <c r="F41">
        <f>IF('永和滷味'!$D$16:$D$115&gt;=放棄門檻,"放棄","")</f>
      </c>
      <c r="G41" s="1">
        <f t="shared" si="1"/>
        <v>0.0019328703703703765</v>
      </c>
      <c r="H41" s="1">
        <f t="shared" si="4"/>
        <v>0.8030092592592595</v>
      </c>
      <c r="I41" s="1">
        <f>'永和滷味'!$H$16:$H$115+'永和滷味'!$J$16:$J$115</f>
        <v>0.8034606481481483</v>
      </c>
      <c r="J41" s="1">
        <f ca="1">IF('永和滷味'!$F$16:$F$115="放棄",0,TIME(0,0,(-1/$B$4)*LN(RAND())*$B$2*60))</f>
        <v>0.0004513888888888889</v>
      </c>
    </row>
    <row r="42" spans="1:10" ht="15.75">
      <c r="A42">
        <f t="shared" si="2"/>
        <v>27</v>
      </c>
      <c r="B42" s="1">
        <f ca="1" t="shared" si="0"/>
        <v>0.0001388888888888889</v>
      </c>
      <c r="C42" s="1">
        <f t="shared" si="3"/>
        <v>0.801215277777778</v>
      </c>
      <c r="D42">
        <f ca="1">'永和滷味'!$A$16:$A$115-'永和滷味'!$E$16:$E$115-COUNTIF(OFFSET($F$16,'永和滷味'!$E$16:$E$115-1,0,'永和滷味'!$A$16:$A$115-'永和滷味'!$E$16:$E$115,1),"放棄")</f>
        <v>2</v>
      </c>
      <c r="E42">
        <f>MATCH('永和滷味'!$C$16:$C$115,$H$16:H41)</f>
        <v>25</v>
      </c>
      <c r="F42">
        <f>IF('永和滷味'!$D$16:$D$115&gt;=放棄門檻,"放棄","")</f>
      </c>
      <c r="G42" s="1">
        <f t="shared" si="1"/>
        <v>0.0022453703703703143</v>
      </c>
      <c r="H42" s="1">
        <f t="shared" si="4"/>
        <v>0.8034606481481483</v>
      </c>
      <c r="I42" s="1">
        <f>'永和滷味'!$H$16:$H$115+'永和滷味'!$J$16:$J$115</f>
        <v>0.8068287037037039</v>
      </c>
      <c r="J42" s="1">
        <f ca="1">IF('永和滷味'!$F$16:$F$115="放棄",0,TIME(0,0,(-1/$B$4)*LN(RAND())*$B$2*60))</f>
        <v>0.003368055555555555</v>
      </c>
    </row>
    <row r="43" spans="1:10" ht="15.75">
      <c r="A43">
        <f t="shared" si="2"/>
        <v>28</v>
      </c>
      <c r="B43" s="1">
        <f ca="1" t="shared" si="0"/>
        <v>3.472222222222222E-05</v>
      </c>
      <c r="C43" s="1">
        <f t="shared" si="3"/>
        <v>0.8012500000000002</v>
      </c>
      <c r="D43">
        <f ca="1">'永和滷味'!$A$16:$A$115-'永和滷味'!$E$16:$E$115-COUNTIF(OFFSET($F$16,'永和滷味'!$E$16:$E$115-1,0,'永和滷味'!$A$16:$A$115-'永和滷味'!$E$16:$E$115,1),"放棄")</f>
        <v>3</v>
      </c>
      <c r="E43">
        <f>MATCH('永和滷味'!$C$16:$C$115,$H$16:H42)</f>
        <v>25</v>
      </c>
      <c r="F43">
        <f>IF('永和滷味'!$D$16:$D$115&gt;=放棄門檻,"放棄","")</f>
      </c>
      <c r="G43" s="1">
        <f t="shared" si="1"/>
        <v>0.005578703703703614</v>
      </c>
      <c r="H43" s="1">
        <f t="shared" si="4"/>
        <v>0.8068287037037039</v>
      </c>
      <c r="I43" s="1">
        <f>'永和滷味'!$H$16:$H$115+'永和滷味'!$J$16:$J$115</f>
        <v>0.8072453703703705</v>
      </c>
      <c r="J43" s="1">
        <f ca="1">IF('永和滷味'!$F$16:$F$115="放棄",0,TIME(0,0,(-1/$B$4)*LN(RAND())*$B$2*60))</f>
        <v>0.0004166666666666667</v>
      </c>
    </row>
    <row r="44" spans="1:10" ht="15.75">
      <c r="A44">
        <f t="shared" si="2"/>
        <v>29</v>
      </c>
      <c r="B44" s="1">
        <f ca="1" t="shared" si="0"/>
        <v>0.0011689814814814816</v>
      </c>
      <c r="C44" s="1">
        <f t="shared" si="3"/>
        <v>0.8024189814814817</v>
      </c>
      <c r="D44">
        <f ca="1">'永和滷味'!$A$16:$A$115-'永和滷味'!$E$16:$E$115-COUNTIF(OFFSET($F$16,'永和滷味'!$E$16:$E$115-1,0,'永和滷味'!$A$16:$A$115-'永和滷味'!$E$16:$E$115,1),"放棄")</f>
        <v>4</v>
      </c>
      <c r="E44">
        <f>MATCH('永和滷味'!$C$16:$C$115,$H$16:H43)</f>
        <v>25</v>
      </c>
      <c r="F44">
        <f>IF('永和滷味'!$D$16:$D$115&gt;=放棄門檻,"放棄","")</f>
      </c>
      <c r="G44" s="1">
        <f t="shared" si="1"/>
        <v>0.004826388888888755</v>
      </c>
      <c r="H44" s="1">
        <f t="shared" si="4"/>
        <v>0.8072453703703705</v>
      </c>
      <c r="I44" s="1">
        <f>'永和滷味'!$H$16:$H$115+'永和滷味'!$J$16:$J$115</f>
        <v>0.8074884259259261</v>
      </c>
      <c r="J44" s="1">
        <f ca="1">IF('永和滷味'!$F$16:$F$115="放棄",0,TIME(0,0,(-1/$B$4)*LN(RAND())*$B$2*60))</f>
        <v>0.00024305555555555552</v>
      </c>
    </row>
    <row r="45" spans="1:10" ht="15.75">
      <c r="A45">
        <f t="shared" si="2"/>
        <v>30</v>
      </c>
      <c r="B45" s="1">
        <f ca="1" t="shared" si="0"/>
        <v>6.944444444444444E-05</v>
      </c>
      <c r="C45" s="1">
        <f t="shared" si="3"/>
        <v>0.8024884259259262</v>
      </c>
      <c r="D45">
        <f ca="1">'永和滷味'!$A$16:$A$115-'永和滷味'!$E$16:$E$115-COUNTIF(OFFSET($F$16,'永和滷味'!$E$16:$E$115-1,0,'永和滷味'!$A$16:$A$115-'永和滷味'!$E$16:$E$115,1),"放棄")</f>
        <v>5</v>
      </c>
      <c r="E45">
        <f>MATCH('永和滷味'!$C$16:$C$115,$H$16:H44)</f>
        <v>25</v>
      </c>
      <c r="F45" t="str">
        <f>IF('永和滷味'!$D$16:$D$115&gt;=放棄門檻,"放棄","")</f>
        <v>放棄</v>
      </c>
      <c r="G45" s="1">
        <f t="shared" si="1"/>
        <v>0.004999999999999893</v>
      </c>
      <c r="H45" s="1">
        <f t="shared" si="4"/>
        <v>0.8074884259259261</v>
      </c>
      <c r="I45" s="1">
        <f>'永和滷味'!$H$16:$H$115+'永和滷味'!$J$16:$J$115</f>
        <v>0.8074884259259261</v>
      </c>
      <c r="J45" s="1">
        <f ca="1">IF('永和滷味'!$F$16:$F$115="放棄",0,TIME(0,0,(-1/$B$4)*LN(RAND())*$B$2*60))</f>
        <v>0</v>
      </c>
    </row>
    <row r="46" spans="1:10" ht="15.75">
      <c r="A46">
        <f t="shared" si="2"/>
        <v>31</v>
      </c>
      <c r="B46" s="1">
        <f ca="1" t="shared" si="0"/>
        <v>0.001597222222222222</v>
      </c>
      <c r="C46" s="1">
        <f t="shared" si="3"/>
        <v>0.8040856481481484</v>
      </c>
      <c r="D46">
        <f ca="1">'永和滷味'!$A$16:$A$115-'永和滷味'!$E$16:$E$115-COUNTIF(OFFSET($F$16,'永和滷味'!$E$16:$E$115-1,0,'永和滷味'!$A$16:$A$115-'永和滷味'!$E$16:$E$115,1),"放棄")</f>
        <v>3</v>
      </c>
      <c r="E46">
        <f>MATCH('永和滷味'!$C$16:$C$115,$H$16:H45)</f>
        <v>27</v>
      </c>
      <c r="F46">
        <f>IF('永和滷味'!$D$16:$D$115&gt;=放棄門檻,"放棄","")</f>
      </c>
      <c r="G46" s="1">
        <f t="shared" si="1"/>
        <v>0.0034027777777776436</v>
      </c>
      <c r="H46" s="1">
        <f t="shared" si="4"/>
        <v>0.8074884259259261</v>
      </c>
      <c r="I46" s="1">
        <f>'永和滷味'!$H$16:$H$115+'永和滷味'!$J$16:$J$115</f>
        <v>0.8074884259259261</v>
      </c>
      <c r="J46" s="1">
        <f ca="1">IF('永和滷味'!$F$16:$F$115="放棄",0,TIME(0,0,(-1/$B$4)*LN(RAND())*$B$2*60))</f>
        <v>0</v>
      </c>
    </row>
    <row r="47" spans="1:10" ht="15.75">
      <c r="A47">
        <f t="shared" si="2"/>
        <v>32</v>
      </c>
      <c r="B47" s="1">
        <f ca="1" t="shared" si="0"/>
        <v>0.001388888888888889</v>
      </c>
      <c r="C47" s="1">
        <f t="shared" si="3"/>
        <v>0.8054745370370373</v>
      </c>
      <c r="D47">
        <f ca="1">'永和滷味'!$A$16:$A$115-'永和滷味'!$E$16:$E$115-COUNTIF(OFFSET($F$16,'永和滷味'!$E$16:$E$115-1,0,'永和滷味'!$A$16:$A$115-'永和滷味'!$E$16:$E$115,1),"放棄")</f>
        <v>4</v>
      </c>
      <c r="E47">
        <f>MATCH('永和滷味'!$C$16:$C$115,$H$16:H46)</f>
        <v>27</v>
      </c>
      <c r="F47">
        <f>IF('永和滷味'!$D$16:$D$115&gt;=放棄門檻,"放棄","")</f>
      </c>
      <c r="G47" s="1">
        <f t="shared" si="1"/>
        <v>0.0020138888888887596</v>
      </c>
      <c r="H47" s="1">
        <f t="shared" si="4"/>
        <v>0.8074884259259261</v>
      </c>
      <c r="I47" s="1">
        <f>'永和滷味'!$H$16:$H$115+'永和滷味'!$J$16:$J$115</f>
        <v>0.807627314814815</v>
      </c>
      <c r="J47" s="1">
        <f ca="1">IF('永和滷味'!$F$16:$F$115="放棄",0,TIME(0,0,(-1/$B$4)*LN(RAND())*$B$2*60))</f>
        <v>0.0001388888888888889</v>
      </c>
    </row>
    <row r="48" spans="1:10" ht="15.75">
      <c r="A48">
        <f t="shared" si="2"/>
        <v>33</v>
      </c>
      <c r="B48" s="1">
        <f aca="true" ca="1" t="shared" si="5" ref="B48:B79">TIME(0,0,(-1/$B$3)*LN(RAND())*基準時間*60)</f>
        <v>0.0019444444444444442</v>
      </c>
      <c r="C48" s="1">
        <f t="shared" si="3"/>
        <v>0.8074189814814817</v>
      </c>
      <c r="D48">
        <f ca="1">'永和滷味'!$A$16:$A$115-'永和滷味'!$E$16:$E$115-COUNTIF(OFFSET($F$16,'永和滷味'!$E$16:$E$115-1,0,'永和滷味'!$A$16:$A$115-'永和滷味'!$E$16:$E$115,1),"放棄")</f>
        <v>3</v>
      </c>
      <c r="E48">
        <f>MATCH('永和滷味'!$C$16:$C$115,$H$16:H47)</f>
        <v>29</v>
      </c>
      <c r="F48">
        <f>IF('永和滷味'!$D$16:$D$115&gt;=放棄門檻,"放棄","")</f>
      </c>
      <c r="G48" s="1">
        <f aca="true" t="shared" si="6" ref="G48:G79">H48-C48</f>
        <v>0.00020833333333325488</v>
      </c>
      <c r="H48" s="1">
        <f t="shared" si="4"/>
        <v>0.807627314814815</v>
      </c>
      <c r="I48" s="1">
        <f>'永和滷味'!$H$16:$H$115+'永和滷味'!$J$16:$J$115</f>
        <v>0.8082870370370372</v>
      </c>
      <c r="J48" s="1">
        <f ca="1">IF('永和滷味'!$F$16:$F$115="放棄",0,TIME(0,0,(-1/$B$4)*LN(RAND())*$B$2*60))</f>
        <v>0.0006597222222222221</v>
      </c>
    </row>
    <row r="49" spans="1:10" ht="15.75">
      <c r="A49">
        <f t="shared" si="2"/>
        <v>34</v>
      </c>
      <c r="B49" s="1">
        <f ca="1" t="shared" si="5"/>
        <v>0.0021759259259259258</v>
      </c>
      <c r="C49" s="1">
        <f aca="true" t="shared" si="7" ref="C49:C80">C48+B49</f>
        <v>0.8095949074074077</v>
      </c>
      <c r="D49">
        <f ca="1">'永和滷味'!$A$16:$A$115-'永和滷味'!$E$16:$E$115-COUNTIF(OFFSET($F$16,'永和滷味'!$E$16:$E$115-1,0,'永和滷味'!$A$16:$A$115-'永和滷味'!$E$16:$E$115,1),"放棄")</f>
        <v>1</v>
      </c>
      <c r="E49">
        <f>MATCH('永和滷味'!$C$16:$C$115,$H$16:H48)</f>
        <v>33</v>
      </c>
      <c r="F49">
        <f>IF('永和滷味'!$D$16:$D$115&gt;=放棄門檻,"放棄","")</f>
      </c>
      <c r="G49" s="1">
        <f t="shared" si="6"/>
        <v>0</v>
      </c>
      <c r="H49" s="1">
        <f aca="true" t="shared" si="8" ref="H49:H80">MAX(C49,I48)</f>
        <v>0.8095949074074077</v>
      </c>
      <c r="I49" s="1">
        <f>'永和滷味'!$H$16:$H$115+'永和滷味'!$J$16:$J$115</f>
        <v>0.8097685185185188</v>
      </c>
      <c r="J49" s="1">
        <f ca="1">IF('永和滷味'!$F$16:$F$115="放棄",0,TIME(0,0,(-1/$B$4)*LN(RAND())*$B$2*60))</f>
        <v>0.00017361111111111112</v>
      </c>
    </row>
    <row r="50" spans="1:10" ht="15.75">
      <c r="A50">
        <f t="shared" si="2"/>
        <v>35</v>
      </c>
      <c r="B50" s="1">
        <f ca="1" t="shared" si="5"/>
        <v>6.944444444444444E-05</v>
      </c>
      <c r="C50" s="1">
        <f t="shared" si="7"/>
        <v>0.8096643518518521</v>
      </c>
      <c r="D50">
        <f ca="1">'永和滷味'!$A$16:$A$115-'永和滷味'!$E$16:$E$115-COUNTIF(OFFSET($F$16,'永和滷味'!$E$16:$E$115-1,0,'永和滷味'!$A$16:$A$115-'永和滷味'!$E$16:$E$115,1),"放棄")</f>
        <v>1</v>
      </c>
      <c r="E50">
        <f>MATCH('永和滷味'!$C$16:$C$115,$H$16:H49)</f>
        <v>34</v>
      </c>
      <c r="F50">
        <f>IF('永和滷味'!$D$16:$D$115&gt;=放棄門檻,"放棄","")</f>
      </c>
      <c r="G50" s="1">
        <f t="shared" si="6"/>
        <v>0.00010416666666668295</v>
      </c>
      <c r="H50" s="1">
        <f t="shared" si="8"/>
        <v>0.8097685185185188</v>
      </c>
      <c r="I50" s="1">
        <f>'永和滷味'!$H$16:$H$115+'永和滷味'!$J$16:$J$115</f>
        <v>0.8099189814814818</v>
      </c>
      <c r="J50" s="1">
        <f ca="1">IF('永和滷味'!$F$16:$F$115="放棄",0,TIME(0,0,(-1/$B$4)*LN(RAND())*$B$2*60))</f>
        <v>0.00015046296296296297</v>
      </c>
    </row>
    <row r="51" spans="1:10" ht="15.75">
      <c r="A51">
        <f t="shared" si="2"/>
        <v>36</v>
      </c>
      <c r="B51" s="1">
        <f ca="1" t="shared" si="5"/>
        <v>0.001574074074074074</v>
      </c>
      <c r="C51" s="1">
        <f t="shared" si="7"/>
        <v>0.8112384259259262</v>
      </c>
      <c r="D51">
        <f ca="1">'永和滷味'!$A$16:$A$115-'永和滷味'!$E$16:$E$115-COUNTIF(OFFSET($F$16,'永和滷味'!$E$16:$E$115-1,0,'永和滷味'!$A$16:$A$115-'永和滷味'!$E$16:$E$115,1),"放棄")</f>
        <v>1</v>
      </c>
      <c r="E51">
        <f>MATCH('永和滷味'!$C$16:$C$115,$H$16:H50)</f>
        <v>35</v>
      </c>
      <c r="F51">
        <f>IF('永和滷味'!$D$16:$D$115&gt;=放棄門檻,"放棄","")</f>
      </c>
      <c r="G51" s="1">
        <f t="shared" si="6"/>
        <v>0</v>
      </c>
      <c r="H51" s="1">
        <f t="shared" si="8"/>
        <v>0.8112384259259262</v>
      </c>
      <c r="I51" s="1">
        <f>'永和滷味'!$H$16:$H$115+'永和滷味'!$J$16:$J$115</f>
        <v>0.8131944444444448</v>
      </c>
      <c r="J51" s="1">
        <f ca="1">IF('永和滷味'!$F$16:$F$115="放棄",0,TIME(0,0,(-1/$B$4)*LN(RAND())*$B$2*60))</f>
        <v>0.001956018518518519</v>
      </c>
    </row>
    <row r="52" spans="1:10" ht="15.75">
      <c r="A52">
        <f t="shared" si="2"/>
        <v>37</v>
      </c>
      <c r="B52" s="1">
        <f ca="1" t="shared" si="5"/>
        <v>1.1574074074074073E-05</v>
      </c>
      <c r="C52" s="1">
        <f t="shared" si="7"/>
        <v>0.8112500000000002</v>
      </c>
      <c r="D52">
        <f ca="1">'永和滷味'!$A$16:$A$115-'永和滷味'!$E$16:$E$115-COUNTIF(OFFSET($F$16,'永和滷味'!$E$16:$E$115-1,0,'永和滷味'!$A$16:$A$115-'永和滷味'!$E$16:$E$115,1),"放棄")</f>
        <v>1</v>
      </c>
      <c r="E52">
        <f>MATCH('永和滷味'!$C$16:$C$115,$H$16:H51)</f>
        <v>36</v>
      </c>
      <c r="F52">
        <f>IF('永和滷味'!$D$16:$D$115&gt;=放棄門檻,"放棄","")</f>
      </c>
      <c r="G52" s="1">
        <f t="shared" si="6"/>
        <v>0.0019444444444445264</v>
      </c>
      <c r="H52" s="1">
        <f t="shared" si="8"/>
        <v>0.8131944444444448</v>
      </c>
      <c r="I52" s="1">
        <f>'永和滷味'!$H$16:$H$115+'永和滷味'!$J$16:$J$115</f>
        <v>0.8143518518518522</v>
      </c>
      <c r="J52" s="1">
        <f ca="1">IF('永和滷味'!$F$16:$F$115="放棄",0,TIME(0,0,(-1/$B$4)*LN(RAND())*$B$2*60))</f>
        <v>0.0011574074074074076</v>
      </c>
    </row>
    <row r="53" spans="1:10" ht="15.75">
      <c r="A53">
        <f t="shared" si="2"/>
        <v>38</v>
      </c>
      <c r="B53" s="1">
        <f ca="1" t="shared" si="5"/>
        <v>0.001990740740740741</v>
      </c>
      <c r="C53" s="1">
        <f t="shared" si="7"/>
        <v>0.813240740740741</v>
      </c>
      <c r="D53">
        <f ca="1">'永和滷味'!$A$16:$A$115-'永和滷味'!$E$16:$E$115-COUNTIF(OFFSET($F$16,'永和滷味'!$E$16:$E$115-1,0,'永和滷味'!$A$16:$A$115-'永和滷味'!$E$16:$E$115,1),"放棄")</f>
        <v>1</v>
      </c>
      <c r="E53">
        <f>MATCH('永和滷味'!$C$16:$C$115,$H$16:H52)</f>
        <v>37</v>
      </c>
      <c r="F53">
        <f>IF('永和滷味'!$D$16:$D$115&gt;=放棄門檻,"放棄","")</f>
      </c>
      <c r="G53" s="1">
        <f t="shared" si="6"/>
        <v>0.0011111111111111738</v>
      </c>
      <c r="H53" s="1">
        <f t="shared" si="8"/>
        <v>0.8143518518518522</v>
      </c>
      <c r="I53" s="1">
        <f>'永和滷味'!$H$16:$H$115+'永和滷味'!$J$16:$J$115</f>
        <v>0.8150000000000004</v>
      </c>
      <c r="J53" s="1">
        <f ca="1">IF('永和滷味'!$F$16:$F$115="放棄",0,TIME(0,0,(-1/$B$4)*LN(RAND())*$B$2*60))</f>
        <v>0.0006481481481481481</v>
      </c>
    </row>
    <row r="54" spans="1:10" ht="15.75">
      <c r="A54">
        <f t="shared" si="2"/>
        <v>39</v>
      </c>
      <c r="B54" s="1">
        <f ca="1" t="shared" si="5"/>
        <v>0.0005555555555555556</v>
      </c>
      <c r="C54" s="1">
        <f t="shared" si="7"/>
        <v>0.8137962962962966</v>
      </c>
      <c r="D54">
        <f ca="1">'永和滷味'!$A$16:$A$115-'永和滷味'!$E$16:$E$115-COUNTIF(OFFSET($F$16,'永和滷味'!$E$16:$E$115-1,0,'永和滷味'!$A$16:$A$115-'永和滷味'!$E$16:$E$115,1),"放棄")</f>
        <v>2</v>
      </c>
      <c r="E54">
        <f>MATCH('永和滷味'!$C$16:$C$115,$H$16:H53)</f>
        <v>37</v>
      </c>
      <c r="F54">
        <f>IF('永和滷味'!$D$16:$D$115&gt;=放棄門檻,"放棄","")</f>
      </c>
      <c r="G54" s="1">
        <f t="shared" si="6"/>
        <v>0.0012037037037038179</v>
      </c>
      <c r="H54" s="1">
        <f t="shared" si="8"/>
        <v>0.8150000000000004</v>
      </c>
      <c r="I54" s="1">
        <f>'永和滷味'!$H$16:$H$115+'永和滷味'!$J$16:$J$115</f>
        <v>0.8163194444444448</v>
      </c>
      <c r="J54" s="1">
        <f ca="1">IF('永和滷味'!$F$16:$F$115="放棄",0,TIME(0,0,(-1/$B$4)*LN(RAND())*$B$2*60))</f>
        <v>0.0013194444444444443</v>
      </c>
    </row>
    <row r="55" spans="1:10" ht="15.75">
      <c r="A55">
        <f t="shared" si="2"/>
        <v>40</v>
      </c>
      <c r="B55" s="1">
        <f ca="1" t="shared" si="5"/>
        <v>0.00125</v>
      </c>
      <c r="C55" s="1">
        <f t="shared" si="7"/>
        <v>0.8150462962962965</v>
      </c>
      <c r="D55">
        <f ca="1">'永和滷味'!$A$16:$A$115-'永和滷味'!$E$16:$E$115-COUNTIF(OFFSET($F$16,'永和滷味'!$E$16:$E$115-1,0,'永和滷味'!$A$16:$A$115-'永和滷味'!$E$16:$E$115,1),"放棄")</f>
        <v>1</v>
      </c>
      <c r="E55">
        <f>MATCH('永和滷味'!$C$16:$C$115,$H$16:H54)</f>
        <v>39</v>
      </c>
      <c r="F55">
        <f>IF('永和滷味'!$D$16:$D$115&gt;=放棄門檻,"放棄","")</f>
      </c>
      <c r="G55" s="1">
        <f t="shared" si="6"/>
        <v>0.0012731481481482732</v>
      </c>
      <c r="H55" s="1">
        <f t="shared" si="8"/>
        <v>0.8163194444444448</v>
      </c>
      <c r="I55" s="1">
        <f>'永和滷味'!$H$16:$H$115+'永和滷味'!$J$16:$J$115</f>
        <v>0.8166782407407411</v>
      </c>
      <c r="J55" s="1">
        <f ca="1">IF('永和滷味'!$F$16:$F$115="放棄",0,TIME(0,0,(-1/$B$4)*LN(RAND())*$B$2*60))</f>
        <v>0.00035879629629629635</v>
      </c>
    </row>
    <row r="56" spans="1:10" ht="15.75">
      <c r="A56">
        <f t="shared" si="2"/>
        <v>41</v>
      </c>
      <c r="B56" s="1">
        <f ca="1" t="shared" si="5"/>
        <v>3.472222222222222E-05</v>
      </c>
      <c r="C56" s="1">
        <f t="shared" si="7"/>
        <v>0.8150810185185188</v>
      </c>
      <c r="D56">
        <f ca="1">'永和滷味'!$A$16:$A$115-'永和滷味'!$E$16:$E$115-COUNTIF(OFFSET($F$16,'永和滷味'!$E$16:$E$115-1,0,'永和滷味'!$A$16:$A$115-'永和滷味'!$E$16:$E$115,1),"放棄")</f>
        <v>2</v>
      </c>
      <c r="E56">
        <f>MATCH('永和滷味'!$C$16:$C$115,$H$16:H55)</f>
        <v>39</v>
      </c>
      <c r="F56">
        <f>IF('永和滷味'!$D$16:$D$115&gt;=放棄門檻,"放棄","")</f>
      </c>
      <c r="G56" s="1">
        <f t="shared" si="6"/>
        <v>0.0015972222222223609</v>
      </c>
      <c r="H56" s="1">
        <f t="shared" si="8"/>
        <v>0.8166782407407411</v>
      </c>
      <c r="I56" s="1">
        <f>'永和滷味'!$H$16:$H$115+'永和滷味'!$J$16:$J$115</f>
        <v>0.8186574074074078</v>
      </c>
      <c r="J56" s="1">
        <f ca="1">IF('永和滷味'!$F$16:$F$115="放棄",0,TIME(0,0,(-1/$B$4)*LN(RAND())*$B$2*60))</f>
        <v>0.001979166666666667</v>
      </c>
    </row>
    <row r="57" spans="1:10" ht="15.75">
      <c r="A57">
        <f t="shared" si="2"/>
        <v>42</v>
      </c>
      <c r="B57" s="1">
        <f ca="1" t="shared" si="5"/>
        <v>0.00010416666666666667</v>
      </c>
      <c r="C57" s="1">
        <f t="shared" si="7"/>
        <v>0.8151851851851855</v>
      </c>
      <c r="D57">
        <f ca="1">'永和滷味'!$A$16:$A$115-'永和滷味'!$E$16:$E$115-COUNTIF(OFFSET($F$16,'永和滷味'!$E$16:$E$115-1,0,'永和滷味'!$A$16:$A$115-'永和滷味'!$E$16:$E$115,1),"放棄")</f>
        <v>3</v>
      </c>
      <c r="E57">
        <f>MATCH('永和滷味'!$C$16:$C$115,$H$16:H56)</f>
        <v>39</v>
      </c>
      <c r="F57">
        <f>IF('永和滷味'!$D$16:$D$115&gt;=放棄門檻,"放棄","")</f>
      </c>
      <c r="G57" s="1">
        <f t="shared" si="6"/>
        <v>0.003472222222222321</v>
      </c>
      <c r="H57" s="1">
        <f t="shared" si="8"/>
        <v>0.8186574074074078</v>
      </c>
      <c r="I57" s="1">
        <f>'永和滷味'!$H$16:$H$115+'永和滷味'!$J$16:$J$115</f>
        <v>0.8193634259259263</v>
      </c>
      <c r="J57" s="1">
        <f ca="1">IF('永和滷味'!$F$16:$F$115="放棄",0,TIME(0,0,(-1/$B$4)*LN(RAND())*$B$2*60))</f>
        <v>0.0007060185185185185</v>
      </c>
    </row>
    <row r="58" spans="1:10" ht="15.75">
      <c r="A58">
        <f t="shared" si="2"/>
        <v>43</v>
      </c>
      <c r="B58" s="1">
        <f ca="1" t="shared" si="5"/>
        <v>0.0045370370370370365</v>
      </c>
      <c r="C58" s="1">
        <f t="shared" si="7"/>
        <v>0.8197222222222225</v>
      </c>
      <c r="D58">
        <f ca="1">'永和滷味'!$A$16:$A$115-'永和滷味'!$E$16:$E$115-COUNTIF(OFFSET($F$16,'永和滷味'!$E$16:$E$115-1,0,'永和滷味'!$A$16:$A$115-'永和滷味'!$E$16:$E$115,1),"放棄")</f>
        <v>1</v>
      </c>
      <c r="E58">
        <f>MATCH('永和滷味'!$C$16:$C$115,$H$16:H57)</f>
        <v>42</v>
      </c>
      <c r="F58">
        <f>IF('永和滷味'!$D$16:$D$115&gt;=放棄門檻,"放棄","")</f>
      </c>
      <c r="G58" s="1">
        <f t="shared" si="6"/>
        <v>0</v>
      </c>
      <c r="H58" s="1">
        <f t="shared" si="8"/>
        <v>0.8197222222222225</v>
      </c>
      <c r="I58" s="1">
        <f>'永和滷味'!$H$16:$H$115+'永和滷味'!$J$16:$J$115</f>
        <v>0.8202199074074077</v>
      </c>
      <c r="J58" s="1">
        <f ca="1">IF('永和滷味'!$F$16:$F$115="放棄",0,TIME(0,0,(-1/$B$4)*LN(RAND())*$B$2*60))</f>
        <v>0.0004976851851851852</v>
      </c>
    </row>
    <row r="59" spans="1:10" ht="15.75">
      <c r="A59">
        <f t="shared" si="2"/>
        <v>44</v>
      </c>
      <c r="B59" s="1">
        <f ca="1" t="shared" si="5"/>
        <v>0</v>
      </c>
      <c r="C59" s="1">
        <f t="shared" si="7"/>
        <v>0.8197222222222225</v>
      </c>
      <c r="D59">
        <f ca="1">'永和滷味'!$A$16:$A$115-'永和滷味'!$E$16:$E$115-COUNTIF(OFFSET($F$16,'永和滷味'!$E$16:$E$115-1,0,'永和滷味'!$A$16:$A$115-'永和滷味'!$E$16:$E$115,1),"放棄")</f>
        <v>1</v>
      </c>
      <c r="E59">
        <f>MATCH('永和滷味'!$C$16:$C$115,$H$16:H58)</f>
        <v>43</v>
      </c>
      <c r="F59">
        <f>IF('永和滷味'!$D$16:$D$115&gt;=放棄門檻,"放棄","")</f>
      </c>
      <c r="G59" s="1">
        <f t="shared" si="6"/>
        <v>0.000497685185185226</v>
      </c>
      <c r="H59" s="1">
        <f t="shared" si="8"/>
        <v>0.8202199074074077</v>
      </c>
      <c r="I59" s="1">
        <f>'永和滷味'!$H$16:$H$115+'永和滷味'!$J$16:$J$115</f>
        <v>0.8215625000000003</v>
      </c>
      <c r="J59" s="1">
        <f ca="1">IF('永和滷味'!$F$16:$F$115="放棄",0,TIME(0,0,(-1/$B$4)*LN(RAND())*$B$2*60))</f>
        <v>0.0013425925925925925</v>
      </c>
    </row>
    <row r="60" spans="1:10" ht="15.75">
      <c r="A60">
        <f t="shared" si="2"/>
        <v>45</v>
      </c>
      <c r="B60" s="1">
        <f ca="1" t="shared" si="5"/>
        <v>0.0016319444444444445</v>
      </c>
      <c r="C60" s="1">
        <f t="shared" si="7"/>
        <v>0.8213541666666669</v>
      </c>
      <c r="D60">
        <f ca="1">'永和滷味'!$A$16:$A$115-'永和滷味'!$E$16:$E$115-COUNTIF(OFFSET($F$16,'永和滷味'!$E$16:$E$115-1,0,'永和滷味'!$A$16:$A$115-'永和滷味'!$E$16:$E$115,1),"放棄")</f>
        <v>1</v>
      </c>
      <c r="E60">
        <f>MATCH('永和滷味'!$C$16:$C$115,$H$16:H59)</f>
        <v>44</v>
      </c>
      <c r="F60">
        <f>IF('永和滷味'!$D$16:$D$115&gt;=放棄門檻,"放棄","")</f>
      </c>
      <c r="G60" s="1">
        <f t="shared" si="6"/>
        <v>0.0002083333333333659</v>
      </c>
      <c r="H60" s="1">
        <f t="shared" si="8"/>
        <v>0.8215625000000003</v>
      </c>
      <c r="I60" s="1">
        <f>'永和滷味'!$H$16:$H$115+'永和滷味'!$J$16:$J$115</f>
        <v>0.8223379629629632</v>
      </c>
      <c r="J60" s="1">
        <f ca="1">IF('永和滷味'!$F$16:$F$115="放棄",0,TIME(0,0,(-1/$B$4)*LN(RAND())*$B$2*60))</f>
        <v>0.000775462962962963</v>
      </c>
    </row>
    <row r="61" spans="1:10" ht="15.75">
      <c r="A61">
        <f t="shared" si="2"/>
        <v>46</v>
      </c>
      <c r="B61" s="1">
        <f ca="1" t="shared" si="5"/>
        <v>0.002314814814814815</v>
      </c>
      <c r="C61" s="1">
        <f t="shared" si="7"/>
        <v>0.8236689814814817</v>
      </c>
      <c r="D61">
        <f ca="1">'永和滷味'!$A$16:$A$115-'永和滷味'!$E$16:$E$115-COUNTIF(OFFSET($F$16,'永和滷味'!$E$16:$E$115-1,0,'永和滷味'!$A$16:$A$115-'永和滷味'!$E$16:$E$115,1),"放棄")</f>
        <v>1</v>
      </c>
      <c r="E61">
        <f>MATCH('永和滷味'!$C$16:$C$115,$H$16:H60)</f>
        <v>45</v>
      </c>
      <c r="F61">
        <f>IF('永和滷味'!$D$16:$D$115&gt;=放棄門檻,"放棄","")</f>
      </c>
      <c r="G61" s="1">
        <f t="shared" si="6"/>
        <v>0</v>
      </c>
      <c r="H61" s="1">
        <f t="shared" si="8"/>
        <v>0.8236689814814817</v>
      </c>
      <c r="I61" s="1">
        <f>'永和滷味'!$H$16:$H$115+'永和滷味'!$J$16:$J$115</f>
        <v>0.8243865740740743</v>
      </c>
      <c r="J61" s="1">
        <f ca="1">IF('永和滷味'!$F$16:$F$115="放棄",0,TIME(0,0,(-1/$B$4)*LN(RAND())*$B$2*60))</f>
        <v>0.0007175925925925927</v>
      </c>
    </row>
    <row r="62" spans="1:10" ht="15.75">
      <c r="A62">
        <f t="shared" si="2"/>
        <v>47</v>
      </c>
      <c r="B62" s="1">
        <f ca="1" t="shared" si="5"/>
        <v>0.00048611111111111104</v>
      </c>
      <c r="C62" s="1">
        <f t="shared" si="7"/>
        <v>0.8241550925925928</v>
      </c>
      <c r="D62">
        <f ca="1">'永和滷味'!$A$16:$A$115-'永和滷味'!$E$16:$E$115-COUNTIF(OFFSET($F$16,'永和滷味'!$E$16:$E$115-1,0,'永和滷味'!$A$16:$A$115-'永和滷味'!$E$16:$E$115,1),"放棄")</f>
        <v>1</v>
      </c>
      <c r="E62">
        <f>MATCH('永和滷味'!$C$16:$C$115,$H$16:H61)</f>
        <v>46</v>
      </c>
      <c r="F62">
        <f>IF('永和滷味'!$D$16:$D$115&gt;=放棄門檻,"放棄","")</f>
      </c>
      <c r="G62" s="1">
        <f t="shared" si="6"/>
        <v>0.00023148148148155467</v>
      </c>
      <c r="H62" s="1">
        <f t="shared" si="8"/>
        <v>0.8243865740740743</v>
      </c>
      <c r="I62" s="1">
        <f>'永和滷味'!$H$16:$H$115+'永和滷味'!$J$16:$J$115</f>
        <v>0.8260416666666669</v>
      </c>
      <c r="J62" s="1">
        <f ca="1">IF('永和滷味'!$F$16:$F$115="放棄",0,TIME(0,0,(-1/$B$4)*LN(RAND())*$B$2*60))</f>
        <v>0.0016550925925925926</v>
      </c>
    </row>
    <row r="63" spans="1:10" ht="15.75">
      <c r="A63">
        <f t="shared" si="2"/>
        <v>48</v>
      </c>
      <c r="B63" s="1">
        <f ca="1" t="shared" si="5"/>
        <v>0.0010532407407407407</v>
      </c>
      <c r="C63" s="1">
        <f t="shared" si="7"/>
        <v>0.8252083333333335</v>
      </c>
      <c r="D63">
        <f ca="1">'永和滷味'!$A$16:$A$115-'永和滷味'!$E$16:$E$115-COUNTIF(OFFSET($F$16,'永和滷味'!$E$16:$E$115-1,0,'永和滷味'!$A$16:$A$115-'永和滷味'!$E$16:$E$115,1),"放棄")</f>
        <v>1</v>
      </c>
      <c r="E63">
        <f>MATCH('永和滷味'!$C$16:$C$115,$H$16:H62)</f>
        <v>47</v>
      </c>
      <c r="F63">
        <f>IF('永和滷味'!$D$16:$D$115&gt;=放棄門檻,"放棄","")</f>
      </c>
      <c r="G63" s="1">
        <f t="shared" si="6"/>
        <v>0.0008333333333333526</v>
      </c>
      <c r="H63" s="1">
        <f t="shared" si="8"/>
        <v>0.8260416666666669</v>
      </c>
      <c r="I63" s="1">
        <f>'永和滷味'!$H$16:$H$115+'永和滷味'!$J$16:$J$115</f>
        <v>0.8261111111111114</v>
      </c>
      <c r="J63" s="1">
        <f ca="1">IF('永和滷味'!$F$16:$F$115="放棄",0,TIME(0,0,(-1/$B$4)*LN(RAND())*$B$2*60))</f>
        <v>6.944444444444444E-05</v>
      </c>
    </row>
    <row r="64" spans="1:10" ht="15.75">
      <c r="A64">
        <f t="shared" si="2"/>
        <v>49</v>
      </c>
      <c r="B64" s="1">
        <f ca="1" t="shared" si="5"/>
        <v>0.0021180555555555553</v>
      </c>
      <c r="C64" s="1">
        <f t="shared" si="7"/>
        <v>0.8273263888888891</v>
      </c>
      <c r="D64">
        <f ca="1">'永和滷味'!$A$16:$A$115-'永和滷味'!$E$16:$E$115-COUNTIF(OFFSET($F$16,'永和滷味'!$E$16:$E$115-1,0,'永和滷味'!$A$16:$A$115-'永和滷味'!$E$16:$E$115,1),"放棄")</f>
        <v>1</v>
      </c>
      <c r="E64">
        <f>MATCH('永和滷味'!$C$16:$C$115,$H$16:H63)</f>
        <v>48</v>
      </c>
      <c r="F64">
        <f>IF('永和滷味'!$D$16:$D$115&gt;=放棄門檻,"放棄","")</f>
      </c>
      <c r="G64" s="1">
        <f t="shared" si="6"/>
        <v>0</v>
      </c>
      <c r="H64" s="1">
        <f t="shared" si="8"/>
        <v>0.8273263888888891</v>
      </c>
      <c r="I64" s="1">
        <f>'永和滷味'!$H$16:$H$115+'永和滷味'!$J$16:$J$115</f>
        <v>0.827476851851852</v>
      </c>
      <c r="J64" s="1">
        <f ca="1">IF('永和滷味'!$F$16:$F$115="放棄",0,TIME(0,0,(-1/$B$4)*LN(RAND())*$B$2*60))</f>
        <v>0.00015046296296296297</v>
      </c>
    </row>
    <row r="65" spans="1:10" ht="15.75">
      <c r="A65">
        <f t="shared" si="2"/>
        <v>50</v>
      </c>
      <c r="B65" s="1">
        <f ca="1" t="shared" si="5"/>
        <v>0.0018750000000000001</v>
      </c>
      <c r="C65" s="1">
        <f t="shared" si="7"/>
        <v>0.8292013888888891</v>
      </c>
      <c r="D65">
        <f ca="1">'永和滷味'!$A$16:$A$115-'永和滷味'!$E$16:$E$115-COUNTIF(OFFSET($F$16,'永和滷味'!$E$16:$E$115-1,0,'永和滷味'!$A$16:$A$115-'永和滷味'!$E$16:$E$115,1),"放棄")</f>
        <v>1</v>
      </c>
      <c r="E65">
        <f>MATCH('永和滷味'!$C$16:$C$115,$H$16:H64)</f>
        <v>49</v>
      </c>
      <c r="F65">
        <f>IF('永和滷味'!$D$16:$D$115&gt;=放棄門檻,"放棄","")</f>
      </c>
      <c r="G65" s="1">
        <f t="shared" si="6"/>
        <v>0</v>
      </c>
      <c r="H65" s="1">
        <f t="shared" si="8"/>
        <v>0.8292013888888891</v>
      </c>
      <c r="I65" s="1">
        <f>'永和滷味'!$H$16:$H$115+'永和滷味'!$J$16:$J$115</f>
        <v>0.8354976851851853</v>
      </c>
      <c r="J65" s="1">
        <f ca="1">IF('永和滷味'!$F$16:$F$115="放棄",0,TIME(0,0,(-1/$B$4)*LN(RAND())*$B$2*60))</f>
        <v>0.006296296296296296</v>
      </c>
    </row>
    <row r="66" spans="1:10" ht="15.75">
      <c r="A66">
        <f t="shared" si="2"/>
        <v>51</v>
      </c>
      <c r="B66" s="1">
        <f ca="1" t="shared" si="5"/>
        <v>0.002199074074074074</v>
      </c>
      <c r="C66" s="1">
        <f t="shared" si="7"/>
        <v>0.8314004629629631</v>
      </c>
      <c r="D66">
        <f ca="1">'永和滷味'!$A$16:$A$115-'永和滷味'!$E$16:$E$115-COUNTIF(OFFSET($F$16,'永和滷味'!$E$16:$E$115-1,0,'永和滷味'!$A$16:$A$115-'永和滷味'!$E$16:$E$115,1),"放棄")</f>
        <v>1</v>
      </c>
      <c r="E66">
        <f>MATCH('永和滷味'!$C$16:$C$115,$H$16:H65)</f>
        <v>50</v>
      </c>
      <c r="F66">
        <f>IF('永和滷味'!$D$16:$D$115&gt;=放棄門檻,"放棄","")</f>
      </c>
      <c r="G66" s="1">
        <f t="shared" si="6"/>
        <v>0.0040972222222221966</v>
      </c>
      <c r="H66" s="1">
        <f t="shared" si="8"/>
        <v>0.8354976851851853</v>
      </c>
      <c r="I66" s="1">
        <f>'永和滷味'!$H$16:$H$115+'永和滷味'!$J$16:$J$115</f>
        <v>0.8368750000000001</v>
      </c>
      <c r="J66" s="1">
        <f ca="1">IF('永和滷味'!$F$16:$F$115="放棄",0,TIME(0,0,(-1/$B$4)*LN(RAND())*$B$2*60))</f>
        <v>0.0013773148148148147</v>
      </c>
    </row>
    <row r="67" spans="1:10" ht="15.75">
      <c r="A67">
        <f t="shared" si="2"/>
        <v>52</v>
      </c>
      <c r="B67" s="1">
        <f ca="1" t="shared" si="5"/>
        <v>0.0037037037037037034</v>
      </c>
      <c r="C67" s="1">
        <f t="shared" si="7"/>
        <v>0.8351041666666668</v>
      </c>
      <c r="D67">
        <f ca="1">'永和滷味'!$A$16:$A$115-'永和滷味'!$E$16:$E$115-COUNTIF(OFFSET($F$16,'永和滷味'!$E$16:$E$115-1,0,'永和滷味'!$A$16:$A$115-'永和滷味'!$E$16:$E$115,1),"放棄")</f>
        <v>2</v>
      </c>
      <c r="E67">
        <f>MATCH('永和滷味'!$C$16:$C$115,$H$16:H66)</f>
        <v>50</v>
      </c>
      <c r="F67">
        <f>IF('永和滷味'!$D$16:$D$115&gt;=放棄門檻,"放棄","")</f>
      </c>
      <c r="G67" s="1">
        <f t="shared" si="6"/>
        <v>0.001770833333333388</v>
      </c>
      <c r="H67" s="1">
        <f t="shared" si="8"/>
        <v>0.8368750000000001</v>
      </c>
      <c r="I67" s="1">
        <f>'永和滷味'!$H$16:$H$115+'永和滷味'!$J$16:$J$115</f>
        <v>0.8380092592592594</v>
      </c>
      <c r="J67" s="1">
        <f ca="1">IF('永和滷味'!$F$16:$F$115="放棄",0,TIME(0,0,(-1/$B$4)*LN(RAND())*$B$2*60))</f>
        <v>0.0011342592592592591</v>
      </c>
    </row>
    <row r="68" spans="1:10" ht="15.75">
      <c r="A68">
        <f t="shared" si="2"/>
        <v>53</v>
      </c>
      <c r="B68" s="1">
        <f ca="1" t="shared" si="5"/>
        <v>0.0015046296296296294</v>
      </c>
      <c r="C68" s="1">
        <f t="shared" si="7"/>
        <v>0.8366087962962964</v>
      </c>
      <c r="D68">
        <f ca="1">'永和滷味'!$A$16:$A$115-'永和滷味'!$E$16:$E$115-COUNTIF(OFFSET($F$16,'永和滷味'!$E$16:$E$115-1,0,'永和滷味'!$A$16:$A$115-'永和滷味'!$E$16:$E$115,1),"放棄")</f>
        <v>2</v>
      </c>
      <c r="E68">
        <f>MATCH('永和滷味'!$C$16:$C$115,$H$16:H67)</f>
        <v>51</v>
      </c>
      <c r="F68">
        <f>IF('永和滷味'!$D$16:$D$115&gt;=放棄門檻,"放棄","")</f>
      </c>
      <c r="G68" s="1">
        <f t="shared" si="6"/>
        <v>0.0014004629629630339</v>
      </c>
      <c r="H68" s="1">
        <f t="shared" si="8"/>
        <v>0.8380092592592594</v>
      </c>
      <c r="I68" s="1">
        <f>'永和滷味'!$H$16:$H$115+'永和滷味'!$J$16:$J$115</f>
        <v>0.8417592592592594</v>
      </c>
      <c r="J68" s="1">
        <f ca="1">IF('永和滷味'!$F$16:$F$115="放棄",0,TIME(0,0,(-1/$B$4)*LN(RAND())*$B$2*60))</f>
        <v>0.0037500000000000003</v>
      </c>
    </row>
    <row r="69" spans="1:10" ht="15.75">
      <c r="A69">
        <f t="shared" si="2"/>
        <v>54</v>
      </c>
      <c r="B69" s="1">
        <f ca="1" t="shared" si="5"/>
        <v>0.0013541666666666667</v>
      </c>
      <c r="C69" s="1">
        <f t="shared" si="7"/>
        <v>0.837962962962963</v>
      </c>
      <c r="D69">
        <f ca="1">'永和滷味'!$A$16:$A$115-'永和滷味'!$E$16:$E$115-COUNTIF(OFFSET($F$16,'永和滷味'!$E$16:$E$115-1,0,'永和滷味'!$A$16:$A$115-'永和滷味'!$E$16:$E$115,1),"放棄")</f>
        <v>2</v>
      </c>
      <c r="E69">
        <f>MATCH('永和滷味'!$C$16:$C$115,$H$16:H68)</f>
        <v>52</v>
      </c>
      <c r="F69">
        <f>IF('永和滷味'!$D$16:$D$115&gt;=放棄門檻,"放棄","")</f>
      </c>
      <c r="G69" s="1">
        <f t="shared" si="6"/>
        <v>0.0037962962962964086</v>
      </c>
      <c r="H69" s="1">
        <f t="shared" si="8"/>
        <v>0.8417592592592594</v>
      </c>
      <c r="I69" s="1">
        <f>'永和滷味'!$H$16:$H$115+'永和滷味'!$J$16:$J$115</f>
        <v>0.8426620370370372</v>
      </c>
      <c r="J69" s="1">
        <f ca="1">IF('永和滷味'!$F$16:$F$115="放棄",0,TIME(0,0,(-1/$B$4)*LN(RAND())*$B$2*60))</f>
        <v>0.0009027777777777778</v>
      </c>
    </row>
    <row r="70" spans="1:10" ht="15.75">
      <c r="A70">
        <f t="shared" si="2"/>
        <v>55</v>
      </c>
      <c r="B70" s="1">
        <f ca="1" t="shared" si="5"/>
        <v>0.0010069444444444444</v>
      </c>
      <c r="C70" s="1">
        <f t="shared" si="7"/>
        <v>0.8389699074074075</v>
      </c>
      <c r="D70">
        <f ca="1">'永和滷味'!$A$16:$A$115-'永和滷味'!$E$16:$E$115-COUNTIF(OFFSET($F$16,'永和滷味'!$E$16:$E$115-1,0,'永和滷味'!$A$16:$A$115-'永和滷味'!$E$16:$E$115,1),"放棄")</f>
        <v>2</v>
      </c>
      <c r="E70">
        <f>MATCH('永和滷味'!$C$16:$C$115,$H$16:H69)</f>
        <v>53</v>
      </c>
      <c r="F70">
        <f>IF('永和滷味'!$D$16:$D$115&gt;=放棄門檻,"放棄","")</f>
      </c>
      <c r="G70" s="1">
        <f t="shared" si="6"/>
        <v>0.0036921296296297257</v>
      </c>
      <c r="H70" s="1">
        <f t="shared" si="8"/>
        <v>0.8426620370370372</v>
      </c>
      <c r="I70" s="1">
        <f>'永和滷味'!$H$16:$H$115+'永和滷味'!$J$16:$J$115</f>
        <v>0.8432175925925928</v>
      </c>
      <c r="J70" s="1">
        <f ca="1">IF('永和滷味'!$F$16:$F$115="放棄",0,TIME(0,0,(-1/$B$4)*LN(RAND())*$B$2*60))</f>
        <v>0.0005555555555555556</v>
      </c>
    </row>
    <row r="71" spans="1:10" ht="15.75">
      <c r="A71">
        <f t="shared" si="2"/>
        <v>56</v>
      </c>
      <c r="B71" s="1">
        <f ca="1" t="shared" si="5"/>
        <v>0.005</v>
      </c>
      <c r="C71" s="1">
        <f t="shared" si="7"/>
        <v>0.8439699074074075</v>
      </c>
      <c r="D71">
        <f ca="1">'永和滷味'!$A$16:$A$115-'永和滷味'!$E$16:$E$115-COUNTIF(OFFSET($F$16,'永和滷味'!$E$16:$E$115-1,0,'永和滷味'!$A$16:$A$115-'永和滷味'!$E$16:$E$115,1),"放棄")</f>
        <v>1</v>
      </c>
      <c r="E71">
        <f>MATCH('永和滷味'!$C$16:$C$115,$H$16:H70)</f>
        <v>55</v>
      </c>
      <c r="F71">
        <f>IF('永和滷味'!$D$16:$D$115&gt;=放棄門檻,"放棄","")</f>
      </c>
      <c r="G71" s="1">
        <f t="shared" si="6"/>
        <v>0</v>
      </c>
      <c r="H71" s="1">
        <f t="shared" si="8"/>
        <v>0.8439699074074075</v>
      </c>
      <c r="I71" s="1">
        <f>'永和滷味'!$H$16:$H$115+'永和滷味'!$J$16:$J$115</f>
        <v>0.8458333333333334</v>
      </c>
      <c r="J71" s="1">
        <f ca="1">IF('永和滷味'!$F$16:$F$115="放棄",0,TIME(0,0,(-1/$B$4)*LN(RAND())*$B$2*60))</f>
        <v>0.0018634259259259257</v>
      </c>
    </row>
    <row r="72" spans="1:10" ht="15.75">
      <c r="A72">
        <f t="shared" si="2"/>
        <v>57</v>
      </c>
      <c r="B72" s="1">
        <f ca="1" t="shared" si="5"/>
        <v>0.0001388888888888889</v>
      </c>
      <c r="C72" s="1">
        <f t="shared" si="7"/>
        <v>0.8441087962962964</v>
      </c>
      <c r="D72">
        <f ca="1">'永和滷味'!$A$16:$A$115-'永和滷味'!$E$16:$E$115-COUNTIF(OFFSET($F$16,'永和滷味'!$E$16:$E$115-1,0,'永和滷味'!$A$16:$A$115-'永和滷味'!$E$16:$E$115,1),"放棄")</f>
        <v>1</v>
      </c>
      <c r="E72">
        <f>MATCH('永和滷味'!$C$16:$C$115,$H$16:H71)</f>
        <v>56</v>
      </c>
      <c r="F72">
        <f>IF('永和滷味'!$D$16:$D$115&gt;=放棄門檻,"放棄","")</f>
      </c>
      <c r="G72" s="1">
        <f t="shared" si="6"/>
        <v>0.0017245370370370106</v>
      </c>
      <c r="H72" s="1">
        <f t="shared" si="8"/>
        <v>0.8458333333333334</v>
      </c>
      <c r="I72" s="1">
        <f>'永和滷味'!$H$16:$H$115+'永和滷味'!$J$16:$J$115</f>
        <v>0.8470023148148149</v>
      </c>
      <c r="J72" s="1">
        <f ca="1">IF('永和滷味'!$F$16:$F$115="放棄",0,TIME(0,0,(-1/$B$4)*LN(RAND())*$B$2*60))</f>
        <v>0.0011689814814814816</v>
      </c>
    </row>
    <row r="73" spans="1:10" ht="15.75">
      <c r="A73">
        <f t="shared" si="2"/>
        <v>58</v>
      </c>
      <c r="B73" s="1">
        <f ca="1" t="shared" si="5"/>
        <v>0.001099537037037037</v>
      </c>
      <c r="C73" s="1">
        <f t="shared" si="7"/>
        <v>0.8452083333333335</v>
      </c>
      <c r="D73">
        <f ca="1">'永和滷味'!$A$16:$A$115-'永和滷味'!$E$16:$E$115-COUNTIF(OFFSET($F$16,'永和滷味'!$E$16:$E$115-1,0,'永和滷味'!$A$16:$A$115-'永和滷味'!$E$16:$E$115,1),"放棄")</f>
        <v>2</v>
      </c>
      <c r="E73">
        <f>MATCH('永和滷味'!$C$16:$C$115,$H$16:H72)</f>
        <v>56</v>
      </c>
      <c r="F73">
        <f>IF('永和滷味'!$D$16:$D$115&gt;=放棄門檻,"放棄","")</f>
      </c>
      <c r="G73" s="1">
        <f t="shared" si="6"/>
        <v>0.0017939814814814659</v>
      </c>
      <c r="H73" s="1">
        <f t="shared" si="8"/>
        <v>0.8470023148148149</v>
      </c>
      <c r="I73" s="1">
        <f>'永和滷味'!$H$16:$H$115+'永和滷味'!$J$16:$J$115</f>
        <v>0.853587962962963</v>
      </c>
      <c r="J73" s="1">
        <f ca="1">IF('永和滷味'!$F$16:$F$115="放棄",0,TIME(0,0,(-1/$B$4)*LN(RAND())*$B$2*60))</f>
        <v>0.006585648148148147</v>
      </c>
    </row>
    <row r="74" spans="1:10" ht="15.75">
      <c r="A74">
        <f t="shared" si="2"/>
        <v>59</v>
      </c>
      <c r="B74" s="1">
        <f ca="1" t="shared" si="5"/>
        <v>0.0022685185185185182</v>
      </c>
      <c r="C74" s="1">
        <f t="shared" si="7"/>
        <v>0.847476851851852</v>
      </c>
      <c r="D74">
        <f ca="1">'永和滷味'!$A$16:$A$115-'永和滷味'!$E$16:$E$115-COUNTIF(OFFSET($F$16,'永和滷味'!$E$16:$E$115-1,0,'永和滷味'!$A$16:$A$115-'永和滷味'!$E$16:$E$115,1),"放棄")</f>
        <v>1</v>
      </c>
      <c r="E74">
        <f>MATCH('永和滷味'!$C$16:$C$115,$H$16:H73)</f>
        <v>58</v>
      </c>
      <c r="F74">
        <f>IF('永和滷味'!$D$16:$D$115&gt;=放棄門檻,"放棄","")</f>
      </c>
      <c r="G74" s="1">
        <f t="shared" si="6"/>
        <v>0.006111111111111067</v>
      </c>
      <c r="H74" s="1">
        <f t="shared" si="8"/>
        <v>0.853587962962963</v>
      </c>
      <c r="I74" s="1">
        <f>'永和滷味'!$H$16:$H$115+'永和滷味'!$J$16:$J$115</f>
        <v>0.8539699074074074</v>
      </c>
      <c r="J74" s="1">
        <f ca="1">IF('永和滷味'!$F$16:$F$115="放棄",0,TIME(0,0,(-1/$B$4)*LN(RAND())*$B$2*60))</f>
        <v>0.00038194444444444446</v>
      </c>
    </row>
    <row r="75" spans="1:10" ht="15.75">
      <c r="A75">
        <f t="shared" si="2"/>
        <v>60</v>
      </c>
      <c r="B75" s="1">
        <f ca="1" t="shared" si="5"/>
        <v>0.0016666666666666668</v>
      </c>
      <c r="C75" s="1">
        <f t="shared" si="7"/>
        <v>0.8491435185185187</v>
      </c>
      <c r="D75">
        <f ca="1">'永和滷味'!$A$16:$A$115-'永和滷味'!$E$16:$E$115-COUNTIF(OFFSET($F$16,'永和滷味'!$E$16:$E$115-1,0,'永和滷味'!$A$16:$A$115-'永和滷味'!$E$16:$E$115,1),"放棄")</f>
        <v>2</v>
      </c>
      <c r="E75">
        <f>MATCH('永和滷味'!$C$16:$C$115,$H$16:H74)</f>
        <v>58</v>
      </c>
      <c r="F75">
        <f>IF('永和滷味'!$D$16:$D$115&gt;=放棄門檻,"放棄","")</f>
      </c>
      <c r="G75" s="1">
        <f t="shared" si="6"/>
        <v>0.004826388888888755</v>
      </c>
      <c r="H75" s="1">
        <f t="shared" si="8"/>
        <v>0.8539699074074074</v>
      </c>
      <c r="I75" s="1">
        <f>'永和滷味'!$H$16:$H$115+'永和滷味'!$J$16:$J$115</f>
        <v>0.8541782407407408</v>
      </c>
      <c r="J75" s="1">
        <f ca="1">IF('永和滷味'!$F$16:$F$115="放棄",0,TIME(0,0,(-1/$B$4)*LN(RAND())*$B$2*60))</f>
        <v>0.00020833333333333335</v>
      </c>
    </row>
    <row r="76" spans="1:10" ht="15.75">
      <c r="A76">
        <f t="shared" si="2"/>
        <v>61</v>
      </c>
      <c r="B76" s="1">
        <f ca="1" t="shared" si="5"/>
        <v>0.0012152777777777778</v>
      </c>
      <c r="C76" s="1">
        <f t="shared" si="7"/>
        <v>0.8503587962962964</v>
      </c>
      <c r="D76">
        <f ca="1">'永和滷味'!$A$16:$A$115-'永和滷味'!$E$16:$E$115-COUNTIF(OFFSET($F$16,'永和滷味'!$E$16:$E$115-1,0,'永和滷味'!$A$16:$A$115-'永和滷味'!$E$16:$E$115,1),"放棄")</f>
        <v>3</v>
      </c>
      <c r="E76">
        <f>MATCH('永和滷味'!$C$16:$C$115,$H$16:H75)</f>
        <v>58</v>
      </c>
      <c r="F76">
        <f>IF('永和滷味'!$D$16:$D$115&gt;=放棄門檻,"放棄","")</f>
      </c>
      <c r="G76" s="1">
        <f t="shared" si="6"/>
        <v>0.0038194444444443754</v>
      </c>
      <c r="H76" s="1">
        <f t="shared" si="8"/>
        <v>0.8541782407407408</v>
      </c>
      <c r="I76" s="1">
        <f>'永和滷味'!$H$16:$H$115+'永和滷味'!$J$16:$J$115</f>
        <v>0.8543981481481482</v>
      </c>
      <c r="J76" s="1">
        <f ca="1">IF('永和滷味'!$F$16:$F$115="放棄",0,TIME(0,0,(-1/$B$4)*LN(RAND())*$B$2*60))</f>
        <v>0.0002199074074074074</v>
      </c>
    </row>
    <row r="77" spans="1:10" ht="15.75">
      <c r="A77">
        <f t="shared" si="2"/>
        <v>62</v>
      </c>
      <c r="B77" s="1">
        <f ca="1" t="shared" si="5"/>
        <v>0.001423611111111111</v>
      </c>
      <c r="C77" s="1">
        <f t="shared" si="7"/>
        <v>0.8517824074074075</v>
      </c>
      <c r="D77">
        <f ca="1">'永和滷味'!$A$16:$A$115-'永和滷味'!$E$16:$E$115-COUNTIF(OFFSET($F$16,'永和滷味'!$E$16:$E$115-1,0,'永和滷味'!$A$16:$A$115-'永和滷味'!$E$16:$E$115,1),"放棄")</f>
        <v>4</v>
      </c>
      <c r="E77">
        <f>MATCH('永和滷味'!$C$16:$C$115,$H$16:H76)</f>
        <v>58</v>
      </c>
      <c r="F77">
        <f>IF('永和滷味'!$D$16:$D$115&gt;=放棄門檻,"放棄","")</f>
      </c>
      <c r="G77" s="1">
        <f t="shared" si="6"/>
        <v>0.0026157407407406685</v>
      </c>
      <c r="H77" s="1">
        <f t="shared" si="8"/>
        <v>0.8543981481481482</v>
      </c>
      <c r="I77" s="1">
        <f>'永和滷味'!$H$16:$H$115+'永和滷味'!$J$16:$J$115</f>
        <v>0.8558564814814815</v>
      </c>
      <c r="J77" s="1">
        <f ca="1">IF('永和滷味'!$F$16:$F$115="放棄",0,TIME(0,0,(-1/$B$4)*LN(RAND())*$B$2*60))</f>
        <v>0.0014583333333333334</v>
      </c>
    </row>
    <row r="78" spans="1:10" ht="15.75">
      <c r="A78">
        <f t="shared" si="2"/>
        <v>63</v>
      </c>
      <c r="B78" s="1">
        <f ca="1" t="shared" si="5"/>
        <v>0.002476851851851852</v>
      </c>
      <c r="C78" s="1">
        <f t="shared" si="7"/>
        <v>0.8542592592592594</v>
      </c>
      <c r="D78">
        <f ca="1">'永和滷味'!$A$16:$A$115-'永和滷味'!$E$16:$E$115-COUNTIF(OFFSET($F$16,'永和滷味'!$E$16:$E$115-1,0,'永和滷味'!$A$16:$A$115-'永和滷味'!$E$16:$E$115,1),"放棄")</f>
        <v>2</v>
      </c>
      <c r="E78">
        <f>MATCH('永和滷味'!$C$16:$C$115,$H$16:H77)</f>
        <v>61</v>
      </c>
      <c r="F78">
        <f>IF('永和滷味'!$D$16:$D$115&gt;=放棄門檻,"放棄","")</f>
      </c>
      <c r="G78" s="1">
        <f t="shared" si="6"/>
        <v>0.0015972222222221388</v>
      </c>
      <c r="H78" s="1">
        <f t="shared" si="8"/>
        <v>0.8558564814814815</v>
      </c>
      <c r="I78" s="1">
        <f>'永和滷味'!$H$16:$H$115+'永和滷味'!$J$16:$J$115</f>
        <v>0.8585995370370371</v>
      </c>
      <c r="J78" s="1">
        <f ca="1">IF('永和滷味'!$F$16:$F$115="放棄",0,TIME(0,0,(-1/$B$4)*LN(RAND())*$B$2*60))</f>
        <v>0.002743055555555556</v>
      </c>
    </row>
    <row r="79" spans="1:10" ht="15.75">
      <c r="A79">
        <f t="shared" si="2"/>
        <v>64</v>
      </c>
      <c r="B79" s="1">
        <f ca="1" t="shared" si="5"/>
        <v>0.0013773148148148147</v>
      </c>
      <c r="C79" s="1">
        <f t="shared" si="7"/>
        <v>0.8556365740740742</v>
      </c>
      <c r="D79">
        <f ca="1">'永和滷味'!$A$16:$A$115-'永和滷味'!$E$16:$E$115-COUNTIF(OFFSET($F$16,'永和滷味'!$E$16:$E$115-1,0,'永和滷味'!$A$16:$A$115-'永和滷味'!$E$16:$E$115,1),"放棄")</f>
        <v>2</v>
      </c>
      <c r="E79">
        <f>MATCH('永和滷味'!$C$16:$C$115,$H$16:H78)</f>
        <v>62</v>
      </c>
      <c r="F79">
        <f>IF('永和滷味'!$D$16:$D$115&gt;=放棄門檻,"放棄","")</f>
      </c>
      <c r="G79" s="1">
        <f t="shared" si="6"/>
        <v>0.002962962962962834</v>
      </c>
      <c r="H79" s="1">
        <f t="shared" si="8"/>
        <v>0.8585995370370371</v>
      </c>
      <c r="I79" s="1">
        <f>'永和滷味'!$H$16:$H$115+'永和滷味'!$J$16:$J$115</f>
        <v>0.8596064814814816</v>
      </c>
      <c r="J79" s="1">
        <f ca="1">IF('永和滷味'!$F$16:$F$115="放棄",0,TIME(0,0,(-1/$B$4)*LN(RAND())*$B$2*60))</f>
        <v>0.0010069444444444444</v>
      </c>
    </row>
    <row r="80" spans="1:10" ht="15.75">
      <c r="A80">
        <f t="shared" si="2"/>
        <v>65</v>
      </c>
      <c r="B80" s="1">
        <f aca="true" ca="1" t="shared" si="9" ref="B80:B115">TIME(0,0,(-1/$B$3)*LN(RAND())*基準時間*60)</f>
        <v>1.1574074074074073E-05</v>
      </c>
      <c r="C80" s="1">
        <f t="shared" si="7"/>
        <v>0.8556481481481483</v>
      </c>
      <c r="D80">
        <f ca="1">'永和滷味'!$A$16:$A$115-'永和滷味'!$E$16:$E$115-COUNTIF(OFFSET($F$16,'永和滷味'!$E$16:$E$115-1,0,'永和滷味'!$A$16:$A$115-'永和滷味'!$E$16:$E$115,1),"放棄")</f>
        <v>3</v>
      </c>
      <c r="E80">
        <f>MATCH('永和滷味'!$C$16:$C$115,$H$16:H79)</f>
        <v>62</v>
      </c>
      <c r="F80">
        <f>IF('永和滷味'!$D$16:$D$115&gt;=放棄門檻,"放棄","")</f>
      </c>
      <c r="G80" s="1">
        <f aca="true" t="shared" si="10" ref="G80:G111">H80-C80</f>
        <v>0.003958333333333286</v>
      </c>
      <c r="H80" s="1">
        <f t="shared" si="8"/>
        <v>0.8596064814814816</v>
      </c>
      <c r="I80" s="1">
        <f>'永和滷味'!$H$16:$H$115+'永和滷味'!$J$16:$J$115</f>
        <v>0.8612962962962963</v>
      </c>
      <c r="J80" s="1">
        <f ca="1">IF('永和滷味'!$F$16:$F$115="放棄",0,TIME(0,0,(-1/$B$4)*LN(RAND())*$B$2*60))</f>
        <v>0.0016898148148148148</v>
      </c>
    </row>
    <row r="81" spans="1:10" ht="15.75">
      <c r="A81">
        <f aca="true" t="shared" si="11" ref="A81:A115">A80+1</f>
        <v>66</v>
      </c>
      <c r="B81" s="1">
        <f ca="1" t="shared" si="9"/>
        <v>6.944444444444444E-05</v>
      </c>
      <c r="C81" s="1">
        <f aca="true" t="shared" si="12" ref="C81:C112">C80+B81</f>
        <v>0.8557175925925927</v>
      </c>
      <c r="D81">
        <f ca="1">'永和滷味'!$A$16:$A$115-'永和滷味'!$E$16:$E$115-COUNTIF(OFFSET($F$16,'永和滷味'!$E$16:$E$115-1,0,'永和滷味'!$A$16:$A$115-'永和滷味'!$E$16:$E$115,1),"放棄")</f>
        <v>4</v>
      </c>
      <c r="E81">
        <f>MATCH('永和滷味'!$C$16:$C$115,$H$16:H80)</f>
        <v>62</v>
      </c>
      <c r="F81">
        <f>IF('永和滷味'!$D$16:$D$115&gt;=放棄門檻,"放棄","")</f>
      </c>
      <c r="G81" s="1">
        <f t="shared" si="10"/>
        <v>0.005578703703703614</v>
      </c>
      <c r="H81" s="1">
        <f aca="true" t="shared" si="13" ref="H81:H115">MAX(C81,I80)</f>
        <v>0.8612962962962963</v>
      </c>
      <c r="I81" s="1">
        <f>'永和滷味'!$H$16:$H$115+'永和滷味'!$J$16:$J$115</f>
        <v>0.8616203703703704</v>
      </c>
      <c r="J81" s="1">
        <f ca="1">IF('永和滷味'!$F$16:$F$115="放棄",0,TIME(0,0,(-1/$B$4)*LN(RAND())*$B$2*60))</f>
        <v>0.00032407407407407406</v>
      </c>
    </row>
    <row r="82" spans="1:10" ht="15.75">
      <c r="A82">
        <f t="shared" si="11"/>
        <v>67</v>
      </c>
      <c r="B82" s="1">
        <f ca="1" t="shared" si="9"/>
        <v>0.00037037037037037035</v>
      </c>
      <c r="C82" s="1">
        <f t="shared" si="12"/>
        <v>0.8560879629629631</v>
      </c>
      <c r="D82">
        <f ca="1">'永和滷味'!$A$16:$A$115-'永和滷味'!$E$16:$E$115-COUNTIF(OFFSET($F$16,'永和滷味'!$E$16:$E$115-1,0,'永和滷味'!$A$16:$A$115-'永和滷味'!$E$16:$E$115,1),"放棄")</f>
        <v>4</v>
      </c>
      <c r="E82">
        <f>MATCH('永和滷味'!$C$16:$C$115,$H$16:H81)</f>
        <v>63</v>
      </c>
      <c r="F82">
        <f>IF('永和滷味'!$D$16:$D$115&gt;=放棄門檻,"放棄","")</f>
      </c>
      <c r="G82" s="1">
        <f t="shared" si="10"/>
        <v>0.005532407407407347</v>
      </c>
      <c r="H82" s="1">
        <f t="shared" si="13"/>
        <v>0.8616203703703704</v>
      </c>
      <c r="I82" s="1">
        <f>'永和滷味'!$H$16:$H$115+'永和滷味'!$J$16:$J$115</f>
        <v>0.8617245370370371</v>
      </c>
      <c r="J82" s="1">
        <f ca="1">IF('永和滷味'!$F$16:$F$115="放棄",0,TIME(0,0,(-1/$B$4)*LN(RAND())*$B$2*60))</f>
        <v>0.00010416666666666667</v>
      </c>
    </row>
    <row r="83" spans="1:10" ht="15.75">
      <c r="A83">
        <f t="shared" si="11"/>
        <v>68</v>
      </c>
      <c r="B83" s="1">
        <f ca="1" t="shared" si="9"/>
        <v>0.004270833333333334</v>
      </c>
      <c r="C83" s="1">
        <f t="shared" si="12"/>
        <v>0.8603587962962964</v>
      </c>
      <c r="D83">
        <f ca="1">'永和滷味'!$A$16:$A$115-'永和滷味'!$E$16:$E$115-COUNTIF(OFFSET($F$16,'永和滷味'!$E$16:$E$115-1,0,'永和滷味'!$A$16:$A$115-'永和滷味'!$E$16:$E$115,1),"放棄")</f>
        <v>3</v>
      </c>
      <c r="E83">
        <f>MATCH('永和滷味'!$C$16:$C$115,$H$16:H82)</f>
        <v>65</v>
      </c>
      <c r="F83">
        <f>IF('永和滷味'!$D$16:$D$115&gt;=放棄門檻,"放棄","")</f>
      </c>
      <c r="G83" s="1">
        <f t="shared" si="10"/>
        <v>0.0013657407407406952</v>
      </c>
      <c r="H83" s="1">
        <f t="shared" si="13"/>
        <v>0.8617245370370371</v>
      </c>
      <c r="I83" s="1">
        <f>'永和滷味'!$H$16:$H$115+'永和滷味'!$J$16:$J$115</f>
        <v>0.8617245370370371</v>
      </c>
      <c r="J83" s="1">
        <f ca="1">IF('永和滷味'!$F$16:$F$115="放棄",0,TIME(0,0,(-1/$B$4)*LN(RAND())*$B$2*60))</f>
        <v>0</v>
      </c>
    </row>
    <row r="84" spans="1:10" ht="15.75">
      <c r="A84">
        <f t="shared" si="11"/>
        <v>69</v>
      </c>
      <c r="B84" s="1">
        <f ca="1" t="shared" si="9"/>
        <v>0.0007291666666666667</v>
      </c>
      <c r="C84" s="1">
        <f t="shared" si="12"/>
        <v>0.8610879629629631</v>
      </c>
      <c r="D84">
        <f ca="1">'永和滷味'!$A$16:$A$115-'永和滷味'!$E$16:$E$115-COUNTIF(OFFSET($F$16,'永和滷味'!$E$16:$E$115-1,0,'永和滷味'!$A$16:$A$115-'永和滷味'!$E$16:$E$115,1),"放棄")</f>
        <v>4</v>
      </c>
      <c r="E84">
        <f>MATCH('永和滷味'!$C$16:$C$115,$H$16:H83)</f>
        <v>65</v>
      </c>
      <c r="F84">
        <f>IF('永和滷味'!$D$16:$D$115&gt;=放棄門檻,"放棄","")</f>
      </c>
      <c r="G84" s="1">
        <f t="shared" si="10"/>
        <v>0.0006365740740740256</v>
      </c>
      <c r="H84" s="1">
        <f t="shared" si="13"/>
        <v>0.8617245370370371</v>
      </c>
      <c r="I84" s="1">
        <f>'永和滷味'!$H$16:$H$115+'永和滷味'!$J$16:$J$115</f>
        <v>0.8619328703703705</v>
      </c>
      <c r="J84" s="1">
        <f ca="1">IF('永和滷味'!$F$16:$F$115="放棄",0,TIME(0,0,(-1/$B$4)*LN(RAND())*$B$2*60))</f>
        <v>0.00020833333333333335</v>
      </c>
    </row>
    <row r="85" spans="1:10" ht="15.75">
      <c r="A85">
        <f t="shared" si="11"/>
        <v>70</v>
      </c>
      <c r="B85" s="1">
        <f ca="1" t="shared" si="9"/>
        <v>0.003414351851851852</v>
      </c>
      <c r="C85" s="1">
        <f t="shared" si="12"/>
        <v>0.864502314814815</v>
      </c>
      <c r="D85">
        <f ca="1">'永和滷味'!$A$16:$A$115-'永和滷味'!$E$16:$E$115-COUNTIF(OFFSET($F$16,'永和滷味'!$E$16:$E$115-1,0,'永和滷味'!$A$16:$A$115-'永和滷味'!$E$16:$E$115,1),"放棄")</f>
        <v>1</v>
      </c>
      <c r="E85">
        <f>MATCH('永和滷味'!$C$16:$C$115,$H$16:H84)</f>
        <v>69</v>
      </c>
      <c r="F85">
        <f>IF('永和滷味'!$D$16:$D$115&gt;=放棄門檻,"放棄","")</f>
      </c>
      <c r="G85" s="1">
        <f t="shared" si="10"/>
        <v>0</v>
      </c>
      <c r="H85" s="1">
        <f t="shared" si="13"/>
        <v>0.864502314814815</v>
      </c>
      <c r="I85" s="1">
        <f>'永和滷味'!$H$16:$H$115+'永和滷味'!$J$16:$J$115</f>
        <v>0.8647685185185187</v>
      </c>
      <c r="J85" s="1">
        <f ca="1">IF('永和滷味'!$F$16:$F$115="放棄",0,TIME(0,0,(-1/$B$4)*LN(RAND())*$B$2*60))</f>
        <v>0.0002662037037037037</v>
      </c>
    </row>
    <row r="86" spans="1:10" ht="15.75">
      <c r="A86">
        <f t="shared" si="11"/>
        <v>71</v>
      </c>
      <c r="B86" s="1">
        <f ca="1" t="shared" si="9"/>
        <v>9.259259259259259E-05</v>
      </c>
      <c r="C86" s="1">
        <f t="shared" si="12"/>
        <v>0.8645949074074076</v>
      </c>
      <c r="D86">
        <f ca="1">'永和滷味'!$A$16:$A$115-'永和滷味'!$E$16:$E$115-COUNTIF(OFFSET($F$16,'永和滷味'!$E$16:$E$115-1,0,'永和滷味'!$A$16:$A$115-'永和滷味'!$E$16:$E$115,1),"放棄")</f>
        <v>1</v>
      </c>
      <c r="E86">
        <f>MATCH('永和滷味'!$C$16:$C$115,$H$16:H85)</f>
        <v>70</v>
      </c>
      <c r="F86">
        <f>IF('永和滷味'!$D$16:$D$115&gt;=放棄門檻,"放棄","")</f>
      </c>
      <c r="G86" s="1">
        <f t="shared" si="10"/>
        <v>0.00017361111111102723</v>
      </c>
      <c r="H86" s="1">
        <f t="shared" si="13"/>
        <v>0.8647685185185187</v>
      </c>
      <c r="I86" s="1">
        <f>'永和滷味'!$H$16:$H$115+'永和滷味'!$J$16:$J$115</f>
        <v>0.8655208333333335</v>
      </c>
      <c r="J86" s="1">
        <f ca="1">IF('永和滷味'!$F$16:$F$115="放棄",0,TIME(0,0,(-1/$B$4)*LN(RAND())*$B$2*60))</f>
        <v>0.0007523148148148147</v>
      </c>
    </row>
    <row r="87" spans="1:10" ht="15.75">
      <c r="A87">
        <f t="shared" si="11"/>
        <v>72</v>
      </c>
      <c r="B87" s="1">
        <f ca="1" t="shared" si="9"/>
        <v>0.0001388888888888889</v>
      </c>
      <c r="C87" s="1">
        <f t="shared" si="12"/>
        <v>0.8647337962962965</v>
      </c>
      <c r="D87">
        <f ca="1">'永和滷味'!$A$16:$A$115-'永和滷味'!$E$16:$E$115-COUNTIF(OFFSET($F$16,'永和滷味'!$E$16:$E$115-1,0,'永和滷味'!$A$16:$A$115-'永和滷味'!$E$16:$E$115,1),"放棄")</f>
        <v>2</v>
      </c>
      <c r="E87">
        <f>MATCH('永和滷味'!$C$16:$C$115,$H$16:H86)</f>
        <v>70</v>
      </c>
      <c r="F87">
        <f>IF('永和滷味'!$D$16:$D$115&gt;=放棄門檻,"放棄","")</f>
      </c>
      <c r="G87" s="1">
        <f t="shared" si="10"/>
        <v>0.000787037037036975</v>
      </c>
      <c r="H87" s="1">
        <f t="shared" si="13"/>
        <v>0.8655208333333335</v>
      </c>
      <c r="I87" s="1">
        <f>'永和滷味'!$H$16:$H$115+'永和滷味'!$J$16:$J$115</f>
        <v>0.8668865740740742</v>
      </c>
      <c r="J87" s="1">
        <f ca="1">IF('永和滷味'!$F$16:$F$115="放棄",0,TIME(0,0,(-1/$B$4)*LN(RAND())*$B$2*60))</f>
        <v>0.0013657407407407405</v>
      </c>
    </row>
    <row r="88" spans="1:10" ht="15.75">
      <c r="A88">
        <f t="shared" si="11"/>
        <v>73</v>
      </c>
      <c r="B88" s="1">
        <f ca="1" t="shared" si="9"/>
        <v>0.002372685185185185</v>
      </c>
      <c r="C88" s="1">
        <f t="shared" si="12"/>
        <v>0.8671064814814817</v>
      </c>
      <c r="D88">
        <f ca="1">'永和滷味'!$A$16:$A$115-'永和滷味'!$E$16:$E$115-COUNTIF(OFFSET($F$16,'永和滷味'!$E$16:$E$115-1,0,'永和滷味'!$A$16:$A$115-'永和滷味'!$E$16:$E$115,1),"放棄")</f>
        <v>1</v>
      </c>
      <c r="E88">
        <f>MATCH('永和滷味'!$C$16:$C$115,$H$16:H87)</f>
        <v>72</v>
      </c>
      <c r="F88">
        <f>IF('永和滷味'!$D$16:$D$115&gt;=放棄門檻,"放棄","")</f>
      </c>
      <c r="G88" s="1">
        <f t="shared" si="10"/>
        <v>0</v>
      </c>
      <c r="H88" s="1">
        <f t="shared" si="13"/>
        <v>0.8671064814814817</v>
      </c>
      <c r="I88" s="1">
        <f>'永和滷味'!$H$16:$H$115+'永和滷味'!$J$16:$J$115</f>
        <v>0.8680324074074076</v>
      </c>
      <c r="J88" s="1">
        <f ca="1">IF('永和滷味'!$F$16:$F$115="放棄",0,TIME(0,0,(-1/$B$4)*LN(RAND())*$B$2*60))</f>
        <v>0.0009259259259259259</v>
      </c>
    </row>
    <row r="89" spans="1:10" ht="15.75">
      <c r="A89">
        <f t="shared" si="11"/>
        <v>74</v>
      </c>
      <c r="B89" s="1">
        <f ca="1" t="shared" si="9"/>
        <v>2.3148148148148147E-05</v>
      </c>
      <c r="C89" s="1">
        <f t="shared" si="12"/>
        <v>0.8671296296296299</v>
      </c>
      <c r="D89">
        <f ca="1">'永和滷味'!$A$16:$A$115-'永和滷味'!$E$16:$E$115-COUNTIF(OFFSET($F$16,'永和滷味'!$E$16:$E$115-1,0,'永和滷味'!$A$16:$A$115-'永和滷味'!$E$16:$E$115,1),"放棄")</f>
        <v>1</v>
      </c>
      <c r="E89">
        <f>MATCH('永和滷味'!$C$16:$C$115,$H$16:H88)</f>
        <v>73</v>
      </c>
      <c r="F89">
        <f>IF('永和滷味'!$D$16:$D$115&gt;=放棄門檻,"放棄","")</f>
      </c>
      <c r="G89" s="1">
        <f t="shared" si="10"/>
        <v>0.0009027777777776969</v>
      </c>
      <c r="H89" s="1">
        <f t="shared" si="13"/>
        <v>0.8680324074074076</v>
      </c>
      <c r="I89" s="1">
        <f>'永和滷味'!$H$16:$H$115+'永和滷味'!$J$16:$J$115</f>
        <v>0.8706597222222224</v>
      </c>
      <c r="J89" s="1">
        <f ca="1">IF('永和滷味'!$F$16:$F$115="放棄",0,TIME(0,0,(-1/$B$4)*LN(RAND())*$B$2*60))</f>
        <v>0.002627314814814815</v>
      </c>
    </row>
    <row r="90" spans="1:10" ht="15.75">
      <c r="A90">
        <f t="shared" si="11"/>
        <v>75</v>
      </c>
      <c r="B90" s="1">
        <f ca="1" t="shared" si="9"/>
        <v>0.0008217592592592592</v>
      </c>
      <c r="C90" s="1">
        <f t="shared" si="12"/>
        <v>0.8679513888888892</v>
      </c>
      <c r="D90">
        <f ca="1">'永和滷味'!$A$16:$A$115-'永和滷味'!$E$16:$E$115-COUNTIF(OFFSET($F$16,'永和滷味'!$E$16:$E$115-1,0,'永和滷味'!$A$16:$A$115-'永和滷味'!$E$16:$E$115,1),"放棄")</f>
        <v>2</v>
      </c>
      <c r="E90">
        <f>MATCH('永和滷味'!$C$16:$C$115,$H$16:H89)</f>
        <v>73</v>
      </c>
      <c r="F90">
        <f>IF('永和滷味'!$D$16:$D$115&gt;=放棄門檻,"放棄","")</f>
      </c>
      <c r="G90" s="1">
        <f t="shared" si="10"/>
        <v>0.0027083333333332016</v>
      </c>
      <c r="H90" s="1">
        <f t="shared" si="13"/>
        <v>0.8706597222222224</v>
      </c>
      <c r="I90" s="1">
        <f>'永和滷味'!$H$16:$H$115+'永和滷味'!$J$16:$J$115</f>
        <v>0.8708680555555558</v>
      </c>
      <c r="J90" s="1">
        <f ca="1">IF('永和滷味'!$F$16:$F$115="放棄",0,TIME(0,0,(-1/$B$4)*LN(RAND())*$B$2*60))</f>
        <v>0.00020833333333333335</v>
      </c>
    </row>
    <row r="91" spans="1:10" ht="15.75">
      <c r="A91">
        <f t="shared" si="11"/>
        <v>76</v>
      </c>
      <c r="B91" s="1">
        <f ca="1" t="shared" si="9"/>
        <v>0.0003356481481481481</v>
      </c>
      <c r="C91" s="1">
        <f t="shared" si="12"/>
        <v>0.8682870370370374</v>
      </c>
      <c r="D91">
        <f ca="1">'永和滷味'!$A$16:$A$115-'永和滷味'!$E$16:$E$115-COUNTIF(OFFSET($F$16,'永和滷味'!$E$16:$E$115-1,0,'永和滷味'!$A$16:$A$115-'永和滷味'!$E$16:$E$115,1),"放棄")</f>
        <v>2</v>
      </c>
      <c r="E91">
        <f>MATCH('永和滷味'!$C$16:$C$115,$H$16:H90)</f>
        <v>74</v>
      </c>
      <c r="F91">
        <f>IF('永和滷味'!$D$16:$D$115&gt;=放棄門檻,"放棄","")</f>
      </c>
      <c r="G91" s="1">
        <f t="shared" si="10"/>
        <v>0.002581018518518441</v>
      </c>
      <c r="H91" s="1">
        <f t="shared" si="13"/>
        <v>0.8708680555555558</v>
      </c>
      <c r="I91" s="1">
        <f>'永和滷味'!$H$16:$H$115+'永和滷味'!$J$16:$J$115</f>
        <v>0.8714120370370373</v>
      </c>
      <c r="J91" s="1">
        <f ca="1">IF('永和滷味'!$F$16:$F$115="放棄",0,TIME(0,0,(-1/$B$4)*LN(RAND())*$B$2*60))</f>
        <v>0.0005439814814814814</v>
      </c>
    </row>
    <row r="92" spans="1:10" ht="15.75">
      <c r="A92">
        <f t="shared" si="11"/>
        <v>77</v>
      </c>
      <c r="B92" s="1">
        <f ca="1" t="shared" si="9"/>
        <v>6.944444444444444E-05</v>
      </c>
      <c r="C92" s="1">
        <f t="shared" si="12"/>
        <v>0.8683564814814818</v>
      </c>
      <c r="D92">
        <f ca="1">'永和滷味'!$A$16:$A$115-'永和滷味'!$E$16:$E$115-COUNTIF(OFFSET($F$16,'永和滷味'!$E$16:$E$115-1,0,'永和滷味'!$A$16:$A$115-'永和滷味'!$E$16:$E$115,1),"放棄")</f>
        <v>3</v>
      </c>
      <c r="E92">
        <f>MATCH('永和滷味'!$C$16:$C$115,$H$16:H91)</f>
        <v>74</v>
      </c>
      <c r="F92">
        <f>IF('永和滷味'!$D$16:$D$115&gt;=放棄門檻,"放棄","")</f>
      </c>
      <c r="G92" s="1">
        <f t="shared" si="10"/>
        <v>0.003055555555555478</v>
      </c>
      <c r="H92" s="1">
        <f t="shared" si="13"/>
        <v>0.8714120370370373</v>
      </c>
      <c r="I92" s="1">
        <f>'永和滷味'!$H$16:$H$115+'永和滷味'!$J$16:$J$115</f>
        <v>0.8739699074074077</v>
      </c>
      <c r="J92" s="1">
        <f ca="1">IF('永和滷味'!$F$16:$F$115="放棄",0,TIME(0,0,(-1/$B$4)*LN(RAND())*$B$2*60))</f>
        <v>0.0025578703703703705</v>
      </c>
    </row>
    <row r="93" spans="1:10" ht="15.75">
      <c r="A93">
        <f t="shared" si="11"/>
        <v>78</v>
      </c>
      <c r="B93" s="1">
        <f ca="1" t="shared" si="9"/>
        <v>0.0027199074074074074</v>
      </c>
      <c r="C93" s="1">
        <f t="shared" si="12"/>
        <v>0.8710763888888893</v>
      </c>
      <c r="D93">
        <f ca="1">'永和滷味'!$A$16:$A$115-'永和滷味'!$E$16:$E$115-COUNTIF(OFFSET($F$16,'永和滷味'!$E$16:$E$115-1,0,'永和滷味'!$A$16:$A$115-'永和滷味'!$E$16:$E$115,1),"放棄")</f>
        <v>2</v>
      </c>
      <c r="E93">
        <f>MATCH('永和滷味'!$C$16:$C$115,$H$16:H92)</f>
        <v>76</v>
      </c>
      <c r="F93">
        <f>IF('永和滷味'!$D$16:$D$115&gt;=放棄門檻,"放棄","")</f>
      </c>
      <c r="G93" s="1">
        <f t="shared" si="10"/>
        <v>0.0028935185185183787</v>
      </c>
      <c r="H93" s="1">
        <f t="shared" si="13"/>
        <v>0.8739699074074077</v>
      </c>
      <c r="I93" s="1">
        <f>'永和滷味'!$H$16:$H$115+'永和滷味'!$J$16:$J$115</f>
        <v>0.8740393518518521</v>
      </c>
      <c r="J93" s="1">
        <f ca="1">IF('永和滷味'!$F$16:$F$115="放棄",0,TIME(0,0,(-1/$B$4)*LN(RAND())*$B$2*60))</f>
        <v>6.944444444444444E-05</v>
      </c>
    </row>
    <row r="94" spans="1:10" ht="15.75">
      <c r="A94">
        <f t="shared" si="11"/>
        <v>79</v>
      </c>
      <c r="B94" s="1">
        <f ca="1" t="shared" si="9"/>
        <v>0.0008680555555555555</v>
      </c>
      <c r="C94" s="1">
        <f t="shared" si="12"/>
        <v>0.8719444444444449</v>
      </c>
      <c r="D94">
        <f ca="1">'永和滷味'!$A$16:$A$115-'永和滷味'!$E$16:$E$115-COUNTIF(OFFSET($F$16,'永和滷味'!$E$16:$E$115-1,0,'永和滷味'!$A$16:$A$115-'永和滷味'!$E$16:$E$115,1),"放棄")</f>
        <v>2</v>
      </c>
      <c r="E94">
        <f>MATCH('永和滷味'!$C$16:$C$115,$H$16:H93)</f>
        <v>77</v>
      </c>
      <c r="F94">
        <f>IF('永和滷味'!$D$16:$D$115&gt;=放棄門檻,"放棄","")</f>
      </c>
      <c r="G94" s="1">
        <f t="shared" si="10"/>
        <v>0.002094907407407254</v>
      </c>
      <c r="H94" s="1">
        <f t="shared" si="13"/>
        <v>0.8740393518518521</v>
      </c>
      <c r="I94" s="1">
        <f>'永和滷味'!$H$16:$H$115+'永和滷味'!$J$16:$J$115</f>
        <v>0.8745254629629632</v>
      </c>
      <c r="J94" s="1">
        <f ca="1">IF('永和滷味'!$F$16:$F$115="放棄",0,TIME(0,0,(-1/$B$4)*LN(RAND())*$B$2*60))</f>
        <v>0.00048611111111111104</v>
      </c>
    </row>
    <row r="95" spans="1:10" ht="15.75">
      <c r="A95">
        <f t="shared" si="11"/>
        <v>80</v>
      </c>
      <c r="B95" s="1">
        <f ca="1" t="shared" si="9"/>
        <v>0.0012037037037037038</v>
      </c>
      <c r="C95" s="1">
        <f t="shared" si="12"/>
        <v>0.8731481481481486</v>
      </c>
      <c r="D95">
        <f ca="1">'永和滷味'!$A$16:$A$115-'永和滷味'!$E$16:$E$115-COUNTIF(OFFSET($F$16,'永和滷味'!$E$16:$E$115-1,0,'永和滷味'!$A$16:$A$115-'永和滷味'!$E$16:$E$115,1),"放棄")</f>
        <v>3</v>
      </c>
      <c r="E95">
        <f>MATCH('永和滷味'!$C$16:$C$115,$H$16:H94)</f>
        <v>77</v>
      </c>
      <c r="F95">
        <f>IF('永和滷味'!$D$16:$D$115&gt;=放棄門檻,"放棄","")</f>
      </c>
      <c r="G95" s="1">
        <f t="shared" si="10"/>
        <v>0.001377314814814623</v>
      </c>
      <c r="H95" s="1">
        <f t="shared" si="13"/>
        <v>0.8745254629629632</v>
      </c>
      <c r="I95" s="1">
        <f>'永和滷味'!$H$16:$H$115+'永和滷味'!$J$16:$J$115</f>
        <v>0.8755208333333335</v>
      </c>
      <c r="J95" s="1">
        <f ca="1">IF('永和滷味'!$F$16:$F$115="放棄",0,TIME(0,0,(-1/$B$4)*LN(RAND())*$B$2*60))</f>
        <v>0.0009953703703703704</v>
      </c>
    </row>
    <row r="96" spans="1:10" ht="15.75">
      <c r="A96">
        <f t="shared" si="11"/>
        <v>81</v>
      </c>
      <c r="B96" s="1">
        <f ca="1" t="shared" si="9"/>
        <v>0.0009490740740740741</v>
      </c>
      <c r="C96" s="1">
        <f t="shared" si="12"/>
        <v>0.8740972222222226</v>
      </c>
      <c r="D96">
        <f ca="1">'永和滷味'!$A$16:$A$115-'永和滷味'!$E$16:$E$115-COUNTIF(OFFSET($F$16,'永和滷味'!$E$16:$E$115-1,0,'永和滷味'!$A$16:$A$115-'永和滷味'!$E$16:$E$115,1),"放棄")</f>
        <v>2</v>
      </c>
      <c r="E96">
        <f>MATCH('永和滷味'!$C$16:$C$115,$H$16:H95)</f>
        <v>79</v>
      </c>
      <c r="F96">
        <f>IF('永和滷味'!$D$16:$D$115&gt;=放棄門檻,"放棄","")</f>
      </c>
      <c r="G96" s="1">
        <f t="shared" si="10"/>
        <v>0.0014236111111108896</v>
      </c>
      <c r="H96" s="1">
        <f t="shared" si="13"/>
        <v>0.8755208333333335</v>
      </c>
      <c r="I96" s="1">
        <f>'永和滷味'!$H$16:$H$115+'永和滷味'!$J$16:$J$115</f>
        <v>0.875752314814815</v>
      </c>
      <c r="J96" s="1">
        <f ca="1">IF('永和滷味'!$F$16:$F$115="放棄",0,TIME(0,0,(-1/$B$4)*LN(RAND())*$B$2*60))</f>
        <v>0.00023148148148148146</v>
      </c>
    </row>
    <row r="97" spans="1:10" ht="15.75">
      <c r="A97">
        <f t="shared" si="11"/>
        <v>82</v>
      </c>
      <c r="B97" s="1">
        <f ca="1" t="shared" si="9"/>
        <v>0.00020833333333333335</v>
      </c>
      <c r="C97" s="1">
        <f t="shared" si="12"/>
        <v>0.874305555555556</v>
      </c>
      <c r="D97">
        <f ca="1">'永和滷味'!$A$16:$A$115-'永和滷味'!$E$16:$E$115-COUNTIF(OFFSET($F$16,'永和滷味'!$E$16:$E$115-1,0,'永和滷味'!$A$16:$A$115-'永和滷味'!$E$16:$E$115,1),"放棄")</f>
        <v>3</v>
      </c>
      <c r="E97">
        <f>MATCH('永和滷味'!$C$16:$C$115,$H$16:H96)</f>
        <v>79</v>
      </c>
      <c r="F97">
        <f>IF('永和滷味'!$D$16:$D$115&gt;=放棄門檻,"放棄","")</f>
      </c>
      <c r="G97" s="1">
        <f t="shared" si="10"/>
        <v>0.0014467592592589673</v>
      </c>
      <c r="H97" s="1">
        <f t="shared" si="13"/>
        <v>0.875752314814815</v>
      </c>
      <c r="I97" s="1">
        <f>'永和滷味'!$H$16:$H$115+'永和滷味'!$J$16:$J$115</f>
        <v>0.8764583333333335</v>
      </c>
      <c r="J97" s="1">
        <f ca="1">IF('永和滷味'!$F$16:$F$115="放棄",0,TIME(0,0,(-1/$B$4)*LN(RAND())*$B$2*60))</f>
        <v>0.0007060185185185185</v>
      </c>
    </row>
    <row r="98" spans="1:10" ht="15.75">
      <c r="A98">
        <f t="shared" si="11"/>
        <v>83</v>
      </c>
      <c r="B98" s="1">
        <f ca="1" t="shared" si="9"/>
        <v>0.0022337962962962967</v>
      </c>
      <c r="C98" s="1">
        <f t="shared" si="12"/>
        <v>0.8765393518518523</v>
      </c>
      <c r="D98">
        <f ca="1">'永和滷味'!$A$16:$A$115-'永和滷味'!$E$16:$E$115-COUNTIF(OFFSET($F$16,'永和滷味'!$E$16:$E$115-1,0,'永和滷味'!$A$16:$A$115-'永和滷味'!$E$16:$E$115,1),"放棄")</f>
        <v>1</v>
      </c>
      <c r="E98">
        <f>MATCH('永和滷味'!$C$16:$C$115,$H$16:H97)</f>
        <v>82</v>
      </c>
      <c r="F98">
        <f>IF('永和滷味'!$D$16:$D$115&gt;=放棄門檻,"放棄","")</f>
      </c>
      <c r="G98" s="1">
        <f t="shared" si="10"/>
        <v>0</v>
      </c>
      <c r="H98" s="1">
        <f t="shared" si="13"/>
        <v>0.8765393518518523</v>
      </c>
      <c r="I98" s="1">
        <f>'永和滷味'!$H$16:$H$115+'永和滷味'!$J$16:$J$115</f>
        <v>0.8778125000000004</v>
      </c>
      <c r="J98" s="1">
        <f ca="1">IF('永和滷味'!$F$16:$F$115="放棄",0,TIME(0,0,(-1/$B$4)*LN(RAND())*$B$2*60))</f>
        <v>0.001273148148148148</v>
      </c>
    </row>
    <row r="99" spans="1:10" ht="15.75">
      <c r="A99">
        <f t="shared" si="11"/>
        <v>84</v>
      </c>
      <c r="B99" s="1">
        <f ca="1" t="shared" si="9"/>
        <v>0.0005671296296296296</v>
      </c>
      <c r="C99" s="1">
        <f t="shared" si="12"/>
        <v>0.877106481481482</v>
      </c>
      <c r="D99">
        <f ca="1">'永和滷味'!$A$16:$A$115-'永和滷味'!$E$16:$E$115-COUNTIF(OFFSET($F$16,'永和滷味'!$E$16:$E$115-1,0,'永和滷味'!$A$16:$A$115-'永和滷味'!$E$16:$E$115,1),"放棄")</f>
        <v>1</v>
      </c>
      <c r="E99">
        <f>MATCH('永和滷味'!$C$16:$C$115,$H$16:H98)</f>
        <v>83</v>
      </c>
      <c r="F99">
        <f>IF('永和滷味'!$D$16:$D$115&gt;=放棄門檻,"放棄","")</f>
      </c>
      <c r="G99" s="1">
        <f t="shared" si="10"/>
        <v>0.0007060185185184809</v>
      </c>
      <c r="H99" s="1">
        <f t="shared" si="13"/>
        <v>0.8778125000000004</v>
      </c>
      <c r="I99" s="1">
        <f>'永和滷味'!$H$16:$H$115+'永和滷味'!$J$16:$J$115</f>
        <v>0.8782523148148152</v>
      </c>
      <c r="J99" s="1">
        <f ca="1">IF('永和滷味'!$F$16:$F$115="放棄",0,TIME(0,0,(-1/$B$4)*LN(RAND())*$B$2*60))</f>
        <v>0.0004398148148148148</v>
      </c>
    </row>
    <row r="100" spans="1:10" ht="15.75">
      <c r="A100">
        <f t="shared" si="11"/>
        <v>85</v>
      </c>
      <c r="B100" s="1">
        <f ca="1" t="shared" si="9"/>
        <v>0.00023148148148148146</v>
      </c>
      <c r="C100" s="1">
        <f t="shared" si="12"/>
        <v>0.8773379629629634</v>
      </c>
      <c r="D100">
        <f ca="1">'永和滷味'!$A$16:$A$115-'永和滷味'!$E$16:$E$115-COUNTIF(OFFSET($F$16,'永和滷味'!$E$16:$E$115-1,0,'永和滷味'!$A$16:$A$115-'永和滷味'!$E$16:$E$115,1),"放棄")</f>
        <v>2</v>
      </c>
      <c r="E100">
        <f>MATCH('永和滷味'!$C$16:$C$115,$H$16:H99)</f>
        <v>83</v>
      </c>
      <c r="F100">
        <f>IF('永和滷味'!$D$16:$D$115&gt;=放棄門檻,"放棄","")</f>
      </c>
      <c r="G100" s="1">
        <f t="shared" si="10"/>
        <v>0.0009143518518518468</v>
      </c>
      <c r="H100" s="1">
        <f t="shared" si="13"/>
        <v>0.8782523148148152</v>
      </c>
      <c r="I100" s="1">
        <f>'永和滷味'!$H$16:$H$115+'永和滷味'!$J$16:$J$115</f>
        <v>0.8793750000000005</v>
      </c>
      <c r="J100" s="1">
        <f ca="1">IF('永和滷味'!$F$16:$F$115="放棄",0,TIME(0,0,(-1/$B$4)*LN(RAND())*$B$2*60))</f>
        <v>0.0011226851851851851</v>
      </c>
    </row>
    <row r="101" spans="1:10" ht="15.75">
      <c r="A101">
        <f t="shared" si="11"/>
        <v>86</v>
      </c>
      <c r="B101" s="1">
        <f ca="1" t="shared" si="9"/>
        <v>0.00018518518518518518</v>
      </c>
      <c r="C101" s="1">
        <f t="shared" si="12"/>
        <v>0.8775231481481486</v>
      </c>
      <c r="D101">
        <f ca="1">'永和滷味'!$A$16:$A$115-'永和滷味'!$E$16:$E$115-COUNTIF(OFFSET($F$16,'永和滷味'!$E$16:$E$115-1,0,'永和滷味'!$A$16:$A$115-'永和滷味'!$E$16:$E$115,1),"放棄")</f>
        <v>3</v>
      </c>
      <c r="E101">
        <f>MATCH('永和滷味'!$C$16:$C$115,$H$16:H100)</f>
        <v>83</v>
      </c>
      <c r="F101">
        <f>IF('永和滷味'!$D$16:$D$115&gt;=放棄門檻,"放棄","")</f>
      </c>
      <c r="G101" s="1">
        <f t="shared" si="10"/>
        <v>0.0018518518518518823</v>
      </c>
      <c r="H101" s="1">
        <f t="shared" si="13"/>
        <v>0.8793750000000005</v>
      </c>
      <c r="I101" s="1">
        <f>'永和滷味'!$H$16:$H$115+'永和滷味'!$J$16:$J$115</f>
        <v>0.8832870370370375</v>
      </c>
      <c r="J101" s="1">
        <f ca="1">IF('永和滷味'!$F$16:$F$115="放棄",0,TIME(0,0,(-1/$B$4)*LN(RAND())*$B$2*60))</f>
        <v>0.003912037037037038</v>
      </c>
    </row>
    <row r="102" spans="1:10" ht="15.75">
      <c r="A102">
        <f t="shared" si="11"/>
        <v>87</v>
      </c>
      <c r="B102" s="1">
        <f ca="1" t="shared" si="9"/>
        <v>0.00024305555555555552</v>
      </c>
      <c r="C102" s="1">
        <f t="shared" si="12"/>
        <v>0.8777662037037042</v>
      </c>
      <c r="D102">
        <f ca="1">'永和滷味'!$A$16:$A$115-'永和滷味'!$E$16:$E$115-COUNTIF(OFFSET($F$16,'永和滷味'!$E$16:$E$115-1,0,'永和滷味'!$A$16:$A$115-'永和滷味'!$E$16:$E$115,1),"放棄")</f>
        <v>4</v>
      </c>
      <c r="E102">
        <f>MATCH('永和滷味'!$C$16:$C$115,$H$16:H101)</f>
        <v>83</v>
      </c>
      <c r="F102">
        <f>IF('永和滷味'!$D$16:$D$115&gt;=放棄門檻,"放棄","")</f>
      </c>
      <c r="G102" s="1">
        <f t="shared" si="10"/>
        <v>0.005520833333333308</v>
      </c>
      <c r="H102" s="1">
        <f t="shared" si="13"/>
        <v>0.8832870370370375</v>
      </c>
      <c r="I102" s="1">
        <f>'永和滷味'!$H$16:$H$115+'永和滷味'!$J$16:$J$115</f>
        <v>0.8835995370370375</v>
      </c>
      <c r="J102" s="1">
        <f ca="1">IF('永和滷味'!$F$16:$F$115="放棄",0,TIME(0,0,(-1/$B$4)*LN(RAND())*$B$2*60))</f>
        <v>0.0003125</v>
      </c>
    </row>
    <row r="103" spans="1:10" ht="15.75">
      <c r="A103">
        <f t="shared" si="11"/>
        <v>88</v>
      </c>
      <c r="B103" s="1">
        <f ca="1" t="shared" si="9"/>
        <v>0.0006018518518518519</v>
      </c>
      <c r="C103" s="1">
        <f t="shared" si="12"/>
        <v>0.878368055555556</v>
      </c>
      <c r="D103">
        <f ca="1">'永和滷味'!$A$16:$A$115-'永和滷味'!$E$16:$E$115-COUNTIF(OFFSET($F$16,'永和滷味'!$E$16:$E$115-1,0,'永和滷味'!$A$16:$A$115-'永和滷味'!$E$16:$E$115,1),"放棄")</f>
        <v>3</v>
      </c>
      <c r="E103">
        <f>MATCH('永和滷味'!$C$16:$C$115,$H$16:H102)</f>
        <v>85</v>
      </c>
      <c r="F103">
        <f>IF('永和滷味'!$D$16:$D$115&gt;=放棄門檻,"放棄","")</f>
      </c>
      <c r="G103" s="1">
        <f t="shared" si="10"/>
        <v>0.005231481481481559</v>
      </c>
      <c r="H103" s="1">
        <f t="shared" si="13"/>
        <v>0.8835995370370375</v>
      </c>
      <c r="I103" s="1">
        <f>'永和滷味'!$H$16:$H$115+'永和滷味'!$J$16:$J$115</f>
        <v>0.8850694444444449</v>
      </c>
      <c r="J103" s="1">
        <f ca="1">IF('永和滷味'!$F$16:$F$115="放棄",0,TIME(0,0,(-1/$B$4)*LN(RAND())*$B$2*60))</f>
        <v>0.0014699074074074074</v>
      </c>
    </row>
    <row r="104" spans="1:10" ht="15.75">
      <c r="A104">
        <f t="shared" si="11"/>
        <v>89</v>
      </c>
      <c r="B104" s="1">
        <f ca="1" t="shared" si="9"/>
        <v>0.0005208333333333333</v>
      </c>
      <c r="C104" s="1">
        <f t="shared" si="12"/>
        <v>0.8788888888888893</v>
      </c>
      <c r="D104">
        <f ca="1">'永和滷味'!$A$16:$A$115-'永和滷味'!$E$16:$E$115-COUNTIF(OFFSET($F$16,'永和滷味'!$E$16:$E$115-1,0,'永和滷味'!$A$16:$A$115-'永和滷味'!$E$16:$E$115,1),"放棄")</f>
        <v>4</v>
      </c>
      <c r="E104">
        <f>MATCH('永和滷味'!$C$16:$C$115,$H$16:H103)</f>
        <v>85</v>
      </c>
      <c r="F104">
        <f>IF('永和滷味'!$D$16:$D$115&gt;=放棄門檻,"放棄","")</f>
      </c>
      <c r="G104" s="1">
        <f t="shared" si="10"/>
        <v>0.0061805555555556335</v>
      </c>
      <c r="H104" s="1">
        <f t="shared" si="13"/>
        <v>0.8850694444444449</v>
      </c>
      <c r="I104" s="1">
        <f>'永和滷味'!$H$16:$H$115+'永和滷味'!$J$16:$J$115</f>
        <v>0.8859606481481486</v>
      </c>
      <c r="J104" s="1">
        <f ca="1">IF('永和滷味'!$F$16:$F$115="放棄",0,TIME(0,0,(-1/$B$4)*LN(RAND())*$B$2*60))</f>
        <v>0.0008912037037037038</v>
      </c>
    </row>
    <row r="105" spans="1:10" ht="15.75">
      <c r="A105">
        <f t="shared" si="11"/>
        <v>90</v>
      </c>
      <c r="B105" s="1">
        <f ca="1" t="shared" si="9"/>
        <v>0.0015393518518518519</v>
      </c>
      <c r="C105" s="1">
        <f t="shared" si="12"/>
        <v>0.8804282407407411</v>
      </c>
      <c r="D105">
        <f ca="1">'永和滷味'!$A$16:$A$115-'永和滷味'!$E$16:$E$115-COUNTIF(OFFSET($F$16,'永和滷味'!$E$16:$E$115-1,0,'永和滷味'!$A$16:$A$115-'永和滷味'!$E$16:$E$115,1),"放棄")</f>
        <v>4</v>
      </c>
      <c r="E105">
        <f>MATCH('永和滷味'!$C$16:$C$115,$H$16:H104)</f>
        <v>86</v>
      </c>
      <c r="F105">
        <f>IF('永和滷味'!$D$16:$D$115&gt;=放棄門檻,"放棄","")</f>
      </c>
      <c r="G105" s="1">
        <f t="shared" si="10"/>
        <v>0.005532407407407458</v>
      </c>
      <c r="H105" s="1">
        <f t="shared" si="13"/>
        <v>0.8859606481481486</v>
      </c>
      <c r="I105" s="1">
        <f>'永和滷味'!$H$16:$H$115+'永和滷味'!$J$16:$J$115</f>
        <v>0.8859722222222226</v>
      </c>
      <c r="J105" s="1">
        <f ca="1">IF('永和滷味'!$F$16:$F$115="放棄",0,TIME(0,0,(-1/$B$4)*LN(RAND())*$B$2*60))</f>
        <v>1.1574074074074073E-05</v>
      </c>
    </row>
    <row r="106" spans="1:10" ht="15.75">
      <c r="A106">
        <f t="shared" si="11"/>
        <v>91</v>
      </c>
      <c r="B106" s="1">
        <f ca="1" t="shared" si="9"/>
        <v>2.3148148148148147E-05</v>
      </c>
      <c r="C106" s="1">
        <f t="shared" si="12"/>
        <v>0.8804513888888893</v>
      </c>
      <c r="D106">
        <f ca="1">'永和滷味'!$A$16:$A$115-'永和滷味'!$E$16:$E$115-COUNTIF(OFFSET($F$16,'永和滷味'!$E$16:$E$115-1,0,'永和滷味'!$A$16:$A$115-'永和滷味'!$E$16:$E$115,1),"放棄")</f>
        <v>5</v>
      </c>
      <c r="E106">
        <f>MATCH('永和滷味'!$C$16:$C$115,$H$16:H105)</f>
        <v>86</v>
      </c>
      <c r="F106" t="str">
        <f>IF('永和滷味'!$D$16:$D$115&gt;=放棄門檻,"放棄","")</f>
        <v>放棄</v>
      </c>
      <c r="G106" s="1">
        <f t="shared" si="10"/>
        <v>0.005520833333333308</v>
      </c>
      <c r="H106" s="1">
        <f t="shared" si="13"/>
        <v>0.8859722222222226</v>
      </c>
      <c r="I106" s="1">
        <f>'永和滷味'!$H$16:$H$115+'永和滷味'!$J$16:$J$115</f>
        <v>0.8859722222222226</v>
      </c>
      <c r="J106" s="1">
        <f ca="1">IF('永和滷味'!$F$16:$F$115="放棄",0,TIME(0,0,(-1/$B$4)*LN(RAND())*$B$2*60))</f>
        <v>0</v>
      </c>
    </row>
    <row r="107" spans="1:10" ht="15.75">
      <c r="A107">
        <f t="shared" si="11"/>
        <v>92</v>
      </c>
      <c r="B107" s="1">
        <f ca="1" t="shared" si="9"/>
        <v>0.005844907407407407</v>
      </c>
      <c r="C107" s="1">
        <f t="shared" si="12"/>
        <v>0.8862962962962967</v>
      </c>
      <c r="D107">
        <f ca="1">'永和滷味'!$A$16:$A$115-'永和滷味'!$E$16:$E$115-COUNTIF(OFFSET($F$16,'永和滷味'!$E$16:$E$115-1,0,'永和滷味'!$A$16:$A$115-'永和滷味'!$E$16:$E$115,1),"放棄")</f>
        <v>0</v>
      </c>
      <c r="E107">
        <f>MATCH('永和滷味'!$C$16:$C$115,$H$16:H106)</f>
        <v>91</v>
      </c>
      <c r="F107">
        <f>IF('永和滷味'!$D$16:$D$115&gt;=放棄門檻,"放棄","")</f>
      </c>
      <c r="G107" s="1">
        <f t="shared" si="10"/>
        <v>0</v>
      </c>
      <c r="H107" s="1">
        <f t="shared" si="13"/>
        <v>0.8862962962962967</v>
      </c>
      <c r="I107" s="1">
        <f>'永和滷味'!$H$16:$H$115+'永和滷味'!$J$16:$J$115</f>
        <v>0.8873032407407412</v>
      </c>
      <c r="J107" s="1">
        <f ca="1">IF('永和滷味'!$F$16:$F$115="放棄",0,TIME(0,0,(-1/$B$4)*LN(RAND())*$B$2*60))</f>
        <v>0.0010069444444444444</v>
      </c>
    </row>
    <row r="108" spans="1:10" ht="15.75">
      <c r="A108">
        <f t="shared" si="11"/>
        <v>93</v>
      </c>
      <c r="B108" s="1">
        <f ca="1" t="shared" si="9"/>
        <v>0.0008680555555555555</v>
      </c>
      <c r="C108" s="1">
        <f t="shared" si="12"/>
        <v>0.8871643518518523</v>
      </c>
      <c r="D108">
        <f ca="1">'永和滷味'!$A$16:$A$115-'永和滷味'!$E$16:$E$115-COUNTIF(OFFSET($F$16,'永和滷味'!$E$16:$E$115-1,0,'永和滷味'!$A$16:$A$115-'永和滷味'!$E$16:$E$115,1),"放棄")</f>
        <v>1</v>
      </c>
      <c r="E108">
        <f>MATCH('永和滷味'!$C$16:$C$115,$H$16:H107)</f>
        <v>92</v>
      </c>
      <c r="F108">
        <f>IF('永和滷味'!$D$16:$D$115&gt;=放棄門檻,"放棄","")</f>
      </c>
      <c r="G108" s="1">
        <f t="shared" si="10"/>
        <v>0.0001388888888889106</v>
      </c>
      <c r="H108" s="1">
        <f t="shared" si="13"/>
        <v>0.8873032407407412</v>
      </c>
      <c r="I108" s="1">
        <f>'永和滷味'!$H$16:$H$115+'永和滷味'!$J$16:$J$115</f>
        <v>0.8880787037037041</v>
      </c>
      <c r="J108" s="1">
        <f ca="1">IF('永和滷味'!$F$16:$F$115="放棄",0,TIME(0,0,(-1/$B$4)*LN(RAND())*$B$2*60))</f>
        <v>0.000775462962962963</v>
      </c>
    </row>
    <row r="109" spans="1:10" ht="15.75">
      <c r="A109">
        <f t="shared" si="11"/>
        <v>94</v>
      </c>
      <c r="B109" s="1">
        <f ca="1" t="shared" si="9"/>
        <v>0.0002777777777777778</v>
      </c>
      <c r="C109" s="1">
        <f t="shared" si="12"/>
        <v>0.8874421296296301</v>
      </c>
      <c r="D109">
        <f ca="1">'永和滷味'!$A$16:$A$115-'永和滷味'!$E$16:$E$115-COUNTIF(OFFSET($F$16,'永和滷味'!$E$16:$E$115-1,0,'永和滷味'!$A$16:$A$115-'永和滷味'!$E$16:$E$115,1),"放棄")</f>
        <v>1</v>
      </c>
      <c r="E109">
        <f>MATCH('永和滷味'!$C$16:$C$115,$H$16:H108)</f>
        <v>93</v>
      </c>
      <c r="F109">
        <f>IF('永和滷味'!$D$16:$D$115&gt;=放棄門檻,"放棄","")</f>
      </c>
      <c r="G109" s="1">
        <f t="shared" si="10"/>
        <v>0.0006365740740740256</v>
      </c>
      <c r="H109" s="1">
        <f t="shared" si="13"/>
        <v>0.8880787037037041</v>
      </c>
      <c r="I109" s="1">
        <f>'永和滷味'!$H$16:$H$115+'永和滷味'!$J$16:$J$115</f>
        <v>0.8881712962962968</v>
      </c>
      <c r="J109" s="1">
        <f ca="1">IF('永和滷味'!$F$16:$F$115="放棄",0,TIME(0,0,(-1/$B$4)*LN(RAND())*$B$2*60))</f>
        <v>9.259259259259259E-05</v>
      </c>
    </row>
    <row r="110" spans="1:10" ht="15.75">
      <c r="A110">
        <f t="shared" si="11"/>
        <v>95</v>
      </c>
      <c r="B110" s="1">
        <f ca="1" t="shared" si="9"/>
        <v>0.0008564814814814815</v>
      </c>
      <c r="C110" s="1">
        <f t="shared" si="12"/>
        <v>0.8882986111111115</v>
      </c>
      <c r="D110">
        <f ca="1">'永和滷味'!$A$16:$A$115-'永和滷味'!$E$16:$E$115-COUNTIF(OFFSET($F$16,'永和滷味'!$E$16:$E$115-1,0,'永和滷味'!$A$16:$A$115-'永和滷味'!$E$16:$E$115,1),"放棄")</f>
        <v>1</v>
      </c>
      <c r="E110">
        <f>MATCH('永和滷味'!$C$16:$C$115,$H$16:H109)</f>
        <v>94</v>
      </c>
      <c r="F110">
        <f>IF('永和滷味'!$D$16:$D$115&gt;=放棄門檻,"放棄","")</f>
      </c>
      <c r="G110" s="1">
        <f t="shared" si="10"/>
        <v>0</v>
      </c>
      <c r="H110" s="1">
        <f t="shared" si="13"/>
        <v>0.8882986111111115</v>
      </c>
      <c r="I110" s="1">
        <f>'永和滷味'!$H$16:$H$115+'永和滷味'!$J$16:$J$115</f>
        <v>0.889456018518519</v>
      </c>
      <c r="J110" s="1">
        <f ca="1">IF('永和滷味'!$F$16:$F$115="放棄",0,TIME(0,0,(-1/$B$4)*LN(RAND())*$B$2*60))</f>
        <v>0.0011574074074074076</v>
      </c>
    </row>
    <row r="111" spans="1:10" ht="15.75">
      <c r="A111">
        <f t="shared" si="11"/>
        <v>96</v>
      </c>
      <c r="B111" s="1">
        <f ca="1" t="shared" si="9"/>
        <v>0.0004166666666666667</v>
      </c>
      <c r="C111" s="1">
        <f t="shared" si="12"/>
        <v>0.8887152777777781</v>
      </c>
      <c r="D111">
        <f ca="1">'永和滷味'!$A$16:$A$115-'永和滷味'!$E$16:$E$115-COUNTIF(OFFSET($F$16,'永和滷味'!$E$16:$E$115-1,0,'永和滷味'!$A$16:$A$115-'永和滷味'!$E$16:$E$115,1),"放棄")</f>
        <v>1</v>
      </c>
      <c r="E111">
        <f>MATCH('永和滷味'!$C$16:$C$115,$H$16:H110)</f>
        <v>95</v>
      </c>
      <c r="F111">
        <f>IF('永和滷味'!$D$16:$D$115&gt;=放棄門檻,"放棄","")</f>
      </c>
      <c r="G111" s="1">
        <f t="shared" si="10"/>
        <v>0.0007407407407408195</v>
      </c>
      <c r="H111" s="1">
        <f t="shared" si="13"/>
        <v>0.889456018518519</v>
      </c>
      <c r="I111" s="1">
        <f>'永和滷味'!$H$16:$H$115+'永和滷味'!$J$16:$J$115</f>
        <v>0.8907407407407412</v>
      </c>
      <c r="J111" s="1">
        <f ca="1">IF('永和滷味'!$F$16:$F$115="放棄",0,TIME(0,0,(-1/$B$4)*LN(RAND())*$B$2*60))</f>
        <v>0.0012847222222222223</v>
      </c>
    </row>
    <row r="112" spans="1:10" ht="15.75">
      <c r="A112">
        <f t="shared" si="11"/>
        <v>97</v>
      </c>
      <c r="B112" s="1">
        <f ca="1" t="shared" si="9"/>
        <v>0.0018634259259259257</v>
      </c>
      <c r="C112" s="1">
        <f t="shared" si="12"/>
        <v>0.8905787037037041</v>
      </c>
      <c r="D112">
        <f ca="1">'永和滷味'!$A$16:$A$115-'永和滷味'!$E$16:$E$115-COUNTIF(OFFSET($F$16,'永和滷味'!$E$16:$E$115-1,0,'永和滷味'!$A$16:$A$115-'永和滷味'!$E$16:$E$115,1),"放棄")</f>
        <v>1</v>
      </c>
      <c r="E112">
        <f>MATCH('永和滷味'!$C$16:$C$115,$H$16:H111)</f>
        <v>96</v>
      </c>
      <c r="F112">
        <f>IF('永和滷味'!$D$16:$D$115&gt;=放棄門檻,"放棄","")</f>
      </c>
      <c r="G112" s="1">
        <f>H112-C112</f>
        <v>0.00016203703703709937</v>
      </c>
      <c r="H112" s="1">
        <f t="shared" si="13"/>
        <v>0.8907407407407412</v>
      </c>
      <c r="I112" s="1">
        <f>'永和滷味'!$H$16:$H$115+'永和滷味'!$J$16:$J$115</f>
        <v>0.891342592592593</v>
      </c>
      <c r="J112" s="1">
        <f ca="1">IF('永和滷味'!$F$16:$F$115="放棄",0,TIME(0,0,(-1/$B$4)*LN(RAND())*$B$2*60))</f>
        <v>0.0006018518518518519</v>
      </c>
    </row>
    <row r="113" spans="1:10" ht="15.75">
      <c r="A113">
        <f t="shared" si="11"/>
        <v>98</v>
      </c>
      <c r="B113" s="1">
        <f ca="1" t="shared" si="9"/>
        <v>0.002037037037037037</v>
      </c>
      <c r="C113" s="1">
        <f>C112+B113</f>
        <v>0.8926157407407411</v>
      </c>
      <c r="D113">
        <f ca="1">'永和滷味'!$A$16:$A$115-'永和滷味'!$E$16:$E$115-COUNTIF(OFFSET($F$16,'永和滷味'!$E$16:$E$115-1,0,'永和滷味'!$A$16:$A$115-'永和滷味'!$E$16:$E$115,1),"放棄")</f>
        <v>1</v>
      </c>
      <c r="E113">
        <f>MATCH('永和滷味'!$C$16:$C$115,$H$16:H112)</f>
        <v>97</v>
      </c>
      <c r="F113">
        <f>IF('永和滷味'!$D$16:$D$115&gt;=放棄門檻,"放棄","")</f>
      </c>
      <c r="G113" s="1">
        <f>H113-C113</f>
        <v>0</v>
      </c>
      <c r="H113" s="1">
        <f t="shared" si="13"/>
        <v>0.8926157407407411</v>
      </c>
      <c r="I113" s="1">
        <f>'永和滷味'!$H$16:$H$115+'永和滷味'!$J$16:$J$115</f>
        <v>0.8932060185185189</v>
      </c>
      <c r="J113" s="1">
        <f ca="1">IF('永和滷味'!$F$16:$F$115="放棄",0,TIME(0,0,(-1/$B$4)*LN(RAND())*$B$2*60))</f>
        <v>0.0005902777777777778</v>
      </c>
    </row>
    <row r="114" spans="1:10" ht="15.75">
      <c r="A114">
        <f t="shared" si="11"/>
        <v>99</v>
      </c>
      <c r="B114" s="1">
        <f ca="1" t="shared" si="9"/>
        <v>6.944444444444444E-05</v>
      </c>
      <c r="C114" s="1">
        <f>C113+B114</f>
        <v>0.8926851851851856</v>
      </c>
      <c r="D114">
        <f ca="1">'永和滷味'!$A$16:$A$115-'永和滷味'!$E$16:$E$115-COUNTIF(OFFSET($F$16,'永和滷味'!$E$16:$E$115-1,0,'永和滷味'!$A$16:$A$115-'永和滷味'!$E$16:$E$115,1),"放棄")</f>
        <v>1</v>
      </c>
      <c r="E114">
        <f>MATCH('永和滷味'!$C$16:$C$115,$H$16:H113)</f>
        <v>98</v>
      </c>
      <c r="F114">
        <f>IF('永和滷味'!$D$16:$D$115&gt;=放棄門檻,"放棄","")</f>
      </c>
      <c r="G114" s="1">
        <f>H114-C114</f>
        <v>0.0005208333333333037</v>
      </c>
      <c r="H114" s="1">
        <f t="shared" si="13"/>
        <v>0.8932060185185189</v>
      </c>
      <c r="I114" s="1">
        <f>'永和滷味'!$H$16:$H$115+'永和滷味'!$J$16:$J$115</f>
        <v>0.8932870370370374</v>
      </c>
      <c r="J114" s="1">
        <f ca="1">IF('永和滷味'!$F$16:$F$115="放棄",0,TIME(0,0,(-1/$B$4)*LN(RAND())*$B$2*60))</f>
        <v>8.101851851851852E-05</v>
      </c>
    </row>
    <row r="115" spans="1:10" ht="15.75">
      <c r="A115">
        <f t="shared" si="11"/>
        <v>100</v>
      </c>
      <c r="B115" s="1">
        <f ca="1" t="shared" si="9"/>
        <v>0.0003356481481481481</v>
      </c>
      <c r="C115" s="1">
        <f>C114+B115</f>
        <v>0.8930208333333337</v>
      </c>
      <c r="D115">
        <f ca="1">'永和滷味'!$A$16:$A$115-'永和滷味'!$E$16:$E$115-COUNTIF(OFFSET($F$16,'永和滷味'!$E$16:$E$115-1,0,'永和滷味'!$A$16:$A$115-'永和滷味'!$E$16:$E$115,1),"放棄")</f>
        <v>2</v>
      </c>
      <c r="E115">
        <f>MATCH('永和滷味'!$C$16:$C$115,$H$16:H114)</f>
        <v>98</v>
      </c>
      <c r="F115">
        <f>IF('永和滷味'!$D$16:$D$115&gt;=放棄門檻,"放棄","")</f>
      </c>
      <c r="G115" s="1">
        <f>H115-C115</f>
        <v>0.0002662037037036713</v>
      </c>
      <c r="H115" s="1">
        <f t="shared" si="13"/>
        <v>0.8932870370370374</v>
      </c>
      <c r="I115" s="1">
        <f>'永和滷味'!$H$16:$H$115+'永和滷味'!$J$16:$J$115</f>
        <v>0.8942013888888892</v>
      </c>
      <c r="J115" s="1">
        <f ca="1">IF('永和滷味'!$F$16:$F$115="放棄",0,TIME(0,0,(-1/$B$4)*LN(RAND())*$B$2*60))</f>
        <v>0.0009143518518518518</v>
      </c>
    </row>
  </sheetData>
  <sheetProtection/>
  <conditionalFormatting sqref="F16:F115">
    <cfRule type="cellIs" priority="1" dxfId="1" operator="equal">
      <formula>"放棄"</formula>
    </cfRule>
  </conditionalFormatting>
  <hyperlinks>
    <hyperlink ref="F1" r:id="rId1" display="怪老子理財"/>
  </hyperlinks>
  <printOptions/>
  <pageMargins left="0.7" right="0.7" top="0.75" bottom="0.75" header="0.3" footer="0.3"/>
  <pageSetup orientation="portrait" paperSize="9"/>
  <ignoredErrors>
    <ignoredError sqref="C16 D16 A16 D17:D115"/>
  </ignoredErrors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16.00390625" style="0" bestFit="1" customWidth="1"/>
    <col min="2" max="3" width="10.50390625" style="0" customWidth="1"/>
  </cols>
  <sheetData>
    <row r="1" spans="1:3" ht="15.75">
      <c r="A1" s="10" t="s">
        <v>19</v>
      </c>
      <c r="B1" s="11">
        <f>COUNTA('統計資料'!$B$6:$B$27)</f>
        <v>21</v>
      </c>
      <c r="C1" s="11">
        <f>COUNTA('統計資料'!$C$6:$C$27)</f>
        <v>22</v>
      </c>
    </row>
    <row r="2" spans="1:3" ht="15.75">
      <c r="A2" s="10" t="s">
        <v>16</v>
      </c>
      <c r="B2" s="11">
        <f>(B26-B6)/TIME(0,1,0)</f>
        <v>33.16666666666668</v>
      </c>
      <c r="C2" s="11">
        <f>(C27-C6)/TIME(0,1,0)</f>
        <v>33.6666666666666</v>
      </c>
    </row>
    <row r="3" spans="1:3" ht="15.75">
      <c r="A3" s="10" t="s">
        <v>17</v>
      </c>
      <c r="B3" s="11">
        <f>(B1/B2)*5</f>
        <v>3.165829145728642</v>
      </c>
      <c r="C3" s="11">
        <f>(C1/C2)*5</f>
        <v>3.267326732673274</v>
      </c>
    </row>
    <row r="5" spans="2:3" ht="32.25">
      <c r="B5" s="9" t="s">
        <v>18</v>
      </c>
      <c r="C5" s="9" t="s">
        <v>12</v>
      </c>
    </row>
    <row r="6" spans="2:3" ht="15.75">
      <c r="B6" s="7">
        <v>0.7777777777777778</v>
      </c>
      <c r="C6" s="7">
        <v>0.7777777777777778</v>
      </c>
    </row>
    <row r="7" spans="2:3" ht="15.75">
      <c r="B7" s="7">
        <v>0.7799768518518518</v>
      </c>
      <c r="C7" s="7">
        <v>0.778587962962963</v>
      </c>
    </row>
    <row r="8" spans="2:3" ht="15.75">
      <c r="B8" s="7">
        <v>0.7811342592592593</v>
      </c>
      <c r="C8" s="7">
        <v>0.779050925925926</v>
      </c>
    </row>
    <row r="9" spans="2:3" ht="15.75">
      <c r="B9" s="7">
        <v>0.7821759259259259</v>
      </c>
      <c r="C9" s="7">
        <v>0.7814236111111111</v>
      </c>
    </row>
    <row r="10" spans="2:3" ht="15.75">
      <c r="B10" s="7">
        <v>0.7836805555555556</v>
      </c>
      <c r="C10" s="7">
        <v>0.7818287037037037</v>
      </c>
    </row>
    <row r="11" spans="2:3" ht="15.75">
      <c r="B11" s="7">
        <v>0.7843749999999999</v>
      </c>
      <c r="C11" s="7">
        <v>0.7819444444444444</v>
      </c>
    </row>
    <row r="12" spans="2:3" ht="15.75">
      <c r="B12" s="7">
        <v>0.7850694444444444</v>
      </c>
      <c r="C12" s="7">
        <v>0.7846064814814815</v>
      </c>
    </row>
    <row r="13" spans="2:3" ht="15.75">
      <c r="B13" s="7">
        <v>0.7863425925925926</v>
      </c>
      <c r="C13" s="7">
        <v>0.7847222222222222</v>
      </c>
    </row>
    <row r="14" spans="2:3" ht="15.75">
      <c r="B14" s="7">
        <v>0.7870370370370371</v>
      </c>
      <c r="C14" s="7">
        <v>0.7848958333333332</v>
      </c>
    </row>
    <row r="15" spans="2:3" ht="15.75">
      <c r="B15" s="7">
        <v>0.7878472222222223</v>
      </c>
      <c r="C15" s="7">
        <v>0.787962962962963</v>
      </c>
    </row>
    <row r="16" spans="2:3" ht="15.75">
      <c r="B16" s="7">
        <v>0.7888888888888889</v>
      </c>
      <c r="C16" s="7">
        <v>0.7883680555555556</v>
      </c>
    </row>
    <row r="17" spans="2:3" ht="15.75">
      <c r="B17" s="7">
        <v>0.790162037037037</v>
      </c>
      <c r="C17" s="7">
        <v>0.7885416666666667</v>
      </c>
    </row>
    <row r="18" spans="2:3" ht="15.75">
      <c r="B18" s="7">
        <v>0.7916666666666666</v>
      </c>
      <c r="C18" s="7">
        <v>0.788599537037037</v>
      </c>
    </row>
    <row r="19" spans="2:3" ht="15.75">
      <c r="B19" s="7">
        <v>0.7942708333333334</v>
      </c>
      <c r="C19" s="7">
        <v>0.7906828703703703</v>
      </c>
    </row>
    <row r="20" spans="2:3" ht="15.75">
      <c r="B20" s="7">
        <v>0.7945023148148148</v>
      </c>
      <c r="C20" s="7">
        <v>0.7916666666666666</v>
      </c>
    </row>
    <row r="21" spans="2:3" ht="15.75">
      <c r="B21" s="7">
        <v>0.7951967592592593</v>
      </c>
      <c r="C21" s="7">
        <v>0.7919560185185185</v>
      </c>
    </row>
    <row r="22" spans="2:3" ht="15.75">
      <c r="B22" s="7">
        <v>0.796412037037037</v>
      </c>
      <c r="C22" s="7">
        <v>0.7927083333333332</v>
      </c>
    </row>
    <row r="23" spans="2:3" ht="15.75">
      <c r="B23" s="7">
        <v>0.7972800925925926</v>
      </c>
      <c r="C23" s="7">
        <v>0.7973958333333333</v>
      </c>
    </row>
    <row r="24" spans="2:3" ht="15.75">
      <c r="B24" s="7">
        <v>0.7989004629629629</v>
      </c>
      <c r="C24" s="7">
        <v>0.7979166666666666</v>
      </c>
    </row>
    <row r="25" spans="2:3" ht="15.75">
      <c r="B25" s="7">
        <v>0.8001157407407408</v>
      </c>
      <c r="C25" s="7">
        <v>0.7993055555555556</v>
      </c>
    </row>
    <row r="26" spans="2:3" ht="15.75">
      <c r="B26" s="7">
        <v>0.8008101851851852</v>
      </c>
      <c r="C26" s="7">
        <v>0.8006944444444444</v>
      </c>
    </row>
    <row r="27" spans="2:3" ht="15.75">
      <c r="B27" s="7"/>
      <c r="C27" s="7">
        <v>0.8011574074074074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Stanley</cp:lastModifiedBy>
  <dcterms:created xsi:type="dcterms:W3CDTF">2010-07-15T01:03:16Z</dcterms:created>
  <dcterms:modified xsi:type="dcterms:W3CDTF">2010-08-02T18:44:35Z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